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_Estadística\Desktop\TRIM I 2024\11C.11 SRFT\"/>
    </mc:Choice>
  </mc:AlternateContent>
  <xr:revisionPtr revIDLastSave="0" documentId="13_ncr:1_{03592B77-9EFB-4268-B96F-DE031CE9F466}" xr6:coauthVersionLast="45" xr6:coauthVersionMax="47" xr10:uidLastSave="{00000000-0000-0000-0000-000000000000}"/>
  <bookViews>
    <workbookView minimized="1" xWindow="1125" yWindow="600" windowWidth="12645" windowHeight="15150" firstSheet="1" activeTab="1" xr2:uid="{00000000-000D-0000-FFFF-FFFF00000000}"/>
  </bookViews>
  <sheets>
    <sheet name="Datos" sheetId="4" state="hidden" r:id="rId1"/>
    <sheet name="Seg. MIR 33 2024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1" i="5" l="1"/>
  <c r="Z31" i="5"/>
  <c r="Y31" i="5"/>
  <c r="X31" i="5"/>
  <c r="AA29" i="5"/>
  <c r="Z29" i="5"/>
  <c r="Y29" i="5"/>
  <c r="X29" i="5"/>
  <c r="AA27" i="5"/>
  <c r="Z27" i="5"/>
  <c r="Y27" i="5"/>
  <c r="X27" i="5"/>
  <c r="Z24" i="5"/>
  <c r="AF21" i="5"/>
  <c r="AY23" i="5" l="1"/>
  <c r="AW24" i="5"/>
  <c r="AY24" i="5"/>
  <c r="AY25" i="5"/>
  <c r="AW26" i="5"/>
  <c r="AY26" i="5"/>
  <c r="AW27" i="5"/>
  <c r="AY27" i="5"/>
  <c r="AW28" i="5"/>
  <c r="AX27" i="5" s="1"/>
  <c r="AY28" i="5"/>
  <c r="AZ27" i="5" s="1"/>
  <c r="AY29" i="5"/>
  <c r="AY30" i="5"/>
  <c r="AW31" i="5"/>
  <c r="AY31" i="5"/>
  <c r="AW32" i="5"/>
  <c r="AX31" i="5" s="1"/>
  <c r="AY32" i="5"/>
  <c r="AZ31" i="5" s="1"/>
  <c r="AY33" i="5"/>
  <c r="AY34" i="5"/>
  <c r="AZ33" i="5" s="1"/>
  <c r="AY35" i="5"/>
  <c r="AY36" i="5"/>
  <c r="BZ36" i="5"/>
  <c r="BZ35" i="5"/>
  <c r="BZ34" i="5"/>
  <c r="BZ33" i="5"/>
  <c r="BZ32" i="5"/>
  <c r="BZ31" i="5"/>
  <c r="BZ30" i="5"/>
  <c r="BZ29" i="5"/>
  <c r="BZ28" i="5"/>
  <c r="BZ27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I36" i="5"/>
  <c r="BI35" i="5"/>
  <c r="BI34" i="5"/>
  <c r="BI33" i="5"/>
  <c r="BI32" i="5"/>
  <c r="BI31" i="5"/>
  <c r="BI30" i="5"/>
  <c r="BI29" i="5"/>
  <c r="BI28" i="5"/>
  <c r="BI27" i="5"/>
  <c r="BI26" i="5"/>
  <c r="BI25" i="5"/>
  <c r="BI24" i="5"/>
  <c r="BI23" i="5"/>
  <c r="BI22" i="5"/>
  <c r="BI21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Z29" i="5" l="1"/>
  <c r="AZ25" i="5"/>
  <c r="AZ23" i="5"/>
  <c r="AZ35" i="5"/>
  <c r="BA27" i="5"/>
  <c r="BA31" i="5"/>
  <c r="CB37" i="5"/>
  <c r="BK37" i="5"/>
  <c r="BE37" i="5"/>
  <c r="AT37" i="5"/>
  <c r="AR37" i="5"/>
  <c r="AH37" i="5"/>
  <c r="AH38" i="5" s="1"/>
  <c r="AB37" i="5"/>
  <c r="AB38" i="5" s="1"/>
  <c r="V37" i="5"/>
  <c r="V38" i="5" s="1"/>
  <c r="T37" i="5"/>
  <c r="T38" i="5" s="1"/>
  <c r="R37" i="5"/>
  <c r="R38" i="5" s="1"/>
  <c r="P37" i="5"/>
  <c r="P38" i="5" s="1"/>
  <c r="N37" i="5"/>
  <c r="N38" i="5" s="1"/>
  <c r="L37" i="5"/>
  <c r="L38" i="5" s="1"/>
  <c r="J37" i="5"/>
  <c r="J38" i="5" s="1"/>
  <c r="H37" i="5"/>
  <c r="H38" i="5" s="1"/>
  <c r="BP36" i="5"/>
  <c r="AF36" i="5"/>
  <c r="AC36" i="5"/>
  <c r="AA36" i="5"/>
  <c r="Z36" i="5"/>
  <c r="Y36" i="5"/>
  <c r="X36" i="5"/>
  <c r="CC35" i="5"/>
  <c r="CA35" i="5"/>
  <c r="BP35" i="5"/>
  <c r="CG35" i="5" s="1"/>
  <c r="BL35" i="5"/>
  <c r="BJ35" i="5"/>
  <c r="AU35" i="5"/>
  <c r="AS35" i="5"/>
  <c r="AI35" i="5"/>
  <c r="AF35" i="5"/>
  <c r="AC35" i="5"/>
  <c r="AW35" i="5" s="1"/>
  <c r="AA35" i="5"/>
  <c r="Z35" i="5"/>
  <c r="Y35" i="5"/>
  <c r="X35" i="5"/>
  <c r="W35" i="5"/>
  <c r="U35" i="5"/>
  <c r="S35" i="5"/>
  <c r="O35" i="5"/>
  <c r="M35" i="5"/>
  <c r="K35" i="5"/>
  <c r="I35" i="5"/>
  <c r="BP34" i="5"/>
  <c r="CG34" i="5" s="1"/>
  <c r="AF34" i="5"/>
  <c r="AC34" i="5"/>
  <c r="AA34" i="5"/>
  <c r="Z34" i="5"/>
  <c r="Y34" i="5"/>
  <c r="X34" i="5"/>
  <c r="CC33" i="5"/>
  <c r="CA33" i="5"/>
  <c r="BL33" i="5"/>
  <c r="BJ33" i="5"/>
  <c r="BP33" i="5"/>
  <c r="AU33" i="5"/>
  <c r="AS33" i="5"/>
  <c r="AI33" i="5"/>
  <c r="AF33" i="5"/>
  <c r="AF37" i="5" s="1"/>
  <c r="AC33" i="5"/>
  <c r="AW33" i="5" s="1"/>
  <c r="AA33" i="5"/>
  <c r="Z33" i="5"/>
  <c r="Y33" i="5"/>
  <c r="X33" i="5"/>
  <c r="W33" i="5"/>
  <c r="U33" i="5"/>
  <c r="S33" i="5"/>
  <c r="O33" i="5"/>
  <c r="M33" i="5"/>
  <c r="K33" i="5"/>
  <c r="I33" i="5"/>
  <c r="CG32" i="5"/>
  <c r="CE32" i="5"/>
  <c r="BP32" i="5"/>
  <c r="BN32" i="5"/>
  <c r="AF32" i="5"/>
  <c r="AE32" i="5"/>
  <c r="AD32" i="5"/>
  <c r="AC32" i="5"/>
  <c r="AA32" i="5"/>
  <c r="Z32" i="5"/>
  <c r="Y32" i="5"/>
  <c r="X32" i="5"/>
  <c r="CG31" i="5"/>
  <c r="CH31" i="5" s="1"/>
  <c r="CE31" i="5"/>
  <c r="CF31" i="5" s="1"/>
  <c r="CC31" i="5"/>
  <c r="CA31" i="5"/>
  <c r="BP31" i="5"/>
  <c r="BQ31" i="5" s="1"/>
  <c r="BN31" i="5"/>
  <c r="BO31" i="5" s="1"/>
  <c r="BL31" i="5"/>
  <c r="BJ31" i="5"/>
  <c r="BM31" i="5" s="1"/>
  <c r="AU31" i="5"/>
  <c r="AS31" i="5"/>
  <c r="AI31" i="5"/>
  <c r="AF31" i="5"/>
  <c r="AE31" i="5"/>
  <c r="AD31" i="5"/>
  <c r="AC31" i="5"/>
  <c r="W31" i="5"/>
  <c r="U31" i="5"/>
  <c r="S31" i="5"/>
  <c r="O31" i="5"/>
  <c r="M31" i="5"/>
  <c r="K31" i="5"/>
  <c r="I31" i="5"/>
  <c r="CG30" i="5"/>
  <c r="BP30" i="5"/>
  <c r="AF30" i="5"/>
  <c r="AE30" i="5"/>
  <c r="CE30" i="5" s="1"/>
  <c r="AC30" i="5"/>
  <c r="AA30" i="5"/>
  <c r="Z30" i="5"/>
  <c r="Y30" i="5"/>
  <c r="X30" i="5"/>
  <c r="CG29" i="5"/>
  <c r="CC29" i="5"/>
  <c r="CA29" i="5"/>
  <c r="BP29" i="5"/>
  <c r="BL29" i="5"/>
  <c r="BJ29" i="5"/>
  <c r="AU29" i="5"/>
  <c r="AS29" i="5"/>
  <c r="AI29" i="5"/>
  <c r="AF29" i="5"/>
  <c r="AG29" i="5" s="1"/>
  <c r="AE29" i="5"/>
  <c r="CE29" i="5" s="1"/>
  <c r="AC29" i="5"/>
  <c r="W29" i="5"/>
  <c r="U29" i="5"/>
  <c r="S29" i="5"/>
  <c r="O29" i="5"/>
  <c r="M29" i="5"/>
  <c r="K29" i="5"/>
  <c r="I29" i="5"/>
  <c r="CG28" i="5"/>
  <c r="CE28" i="5"/>
  <c r="BP28" i="5"/>
  <c r="BN28" i="5"/>
  <c r="AF28" i="5"/>
  <c r="AE28" i="5"/>
  <c r="AD28" i="5"/>
  <c r="AC28" i="5"/>
  <c r="AA28" i="5"/>
  <c r="Z28" i="5"/>
  <c r="Y28" i="5"/>
  <c r="X28" i="5"/>
  <c r="CG27" i="5"/>
  <c r="CH27" i="5" s="1"/>
  <c r="CE27" i="5"/>
  <c r="CF27" i="5" s="1"/>
  <c r="CC27" i="5"/>
  <c r="CA27" i="5"/>
  <c r="BP27" i="5"/>
  <c r="BN27" i="5"/>
  <c r="BO27" i="5" s="1"/>
  <c r="BL27" i="5"/>
  <c r="BJ27" i="5"/>
  <c r="AU27" i="5"/>
  <c r="AS27" i="5"/>
  <c r="AI27" i="5"/>
  <c r="AF27" i="5"/>
  <c r="AG27" i="5" s="1"/>
  <c r="AE27" i="5"/>
  <c r="AD27" i="5"/>
  <c r="AC27" i="5"/>
  <c r="W27" i="5"/>
  <c r="U27" i="5"/>
  <c r="S27" i="5"/>
  <c r="O27" i="5"/>
  <c r="M27" i="5"/>
  <c r="K27" i="5"/>
  <c r="I27" i="5"/>
  <c r="CG26" i="5"/>
  <c r="CE26" i="5"/>
  <c r="BP26" i="5"/>
  <c r="BN26" i="5"/>
  <c r="AF26" i="5"/>
  <c r="AE26" i="5"/>
  <c r="AD26" i="5"/>
  <c r="AC26" i="5"/>
  <c r="AA26" i="5"/>
  <c r="Z26" i="5"/>
  <c r="Y26" i="5"/>
  <c r="X26" i="5"/>
  <c r="CC25" i="5"/>
  <c r="CA25" i="5"/>
  <c r="BL25" i="5"/>
  <c r="BJ25" i="5"/>
  <c r="BP25" i="5"/>
  <c r="CG25" i="5" s="1"/>
  <c r="CH25" i="5" s="1"/>
  <c r="AU25" i="5"/>
  <c r="AS25" i="5"/>
  <c r="AI25" i="5"/>
  <c r="AF25" i="5"/>
  <c r="AG25" i="5" s="1"/>
  <c r="AC25" i="5"/>
  <c r="AA25" i="5"/>
  <c r="Z25" i="5"/>
  <c r="Y25" i="5"/>
  <c r="X25" i="5"/>
  <c r="W25" i="5"/>
  <c r="U25" i="5"/>
  <c r="S25" i="5"/>
  <c r="O25" i="5"/>
  <c r="M25" i="5"/>
  <c r="K25" i="5"/>
  <c r="I25" i="5"/>
  <c r="CG24" i="5"/>
  <c r="CE24" i="5"/>
  <c r="BP24" i="5"/>
  <c r="BN24" i="5"/>
  <c r="AF24" i="5"/>
  <c r="AE24" i="5"/>
  <c r="AD24" i="5"/>
  <c r="AC24" i="5"/>
  <c r="AA24" i="5"/>
  <c r="Y24" i="5"/>
  <c r="X24" i="5"/>
  <c r="CC23" i="5"/>
  <c r="CA23" i="5"/>
  <c r="BL23" i="5"/>
  <c r="BJ23" i="5"/>
  <c r="AU23" i="5"/>
  <c r="AS23" i="5"/>
  <c r="AI23" i="5"/>
  <c r="AF23" i="5"/>
  <c r="AG23" i="5" s="1"/>
  <c r="AC23" i="5"/>
  <c r="AA23" i="5"/>
  <c r="Z23" i="5"/>
  <c r="Y23" i="5"/>
  <c r="X23" i="5"/>
  <c r="W23" i="5"/>
  <c r="U23" i="5"/>
  <c r="S23" i="5"/>
  <c r="O23" i="5"/>
  <c r="M23" i="5"/>
  <c r="K23" i="5"/>
  <c r="I23" i="5"/>
  <c r="AY22" i="5"/>
  <c r="BP22" i="5" s="1"/>
  <c r="CG22" i="5" s="1"/>
  <c r="AF22" i="5"/>
  <c r="AC22" i="5"/>
  <c r="AD22" i="5" s="1"/>
  <c r="AA22" i="5"/>
  <c r="Z22" i="5"/>
  <c r="Y22" i="5"/>
  <c r="X22" i="5"/>
  <c r="CC21" i="5"/>
  <c r="CA21" i="5"/>
  <c r="BL21" i="5"/>
  <c r="BJ21" i="5"/>
  <c r="AZ21" i="5" s="1"/>
  <c r="AY21" i="5"/>
  <c r="BP21" i="5" s="1"/>
  <c r="AU21" i="5"/>
  <c r="AS21" i="5"/>
  <c r="AI21" i="5"/>
  <c r="AG21" i="5"/>
  <c r="AC21" i="5"/>
  <c r="AD21" i="5" s="1"/>
  <c r="AA21" i="5"/>
  <c r="Z21" i="5"/>
  <c r="Y21" i="5"/>
  <c r="X21" i="5"/>
  <c r="W21" i="5"/>
  <c r="U21" i="5"/>
  <c r="S21" i="5"/>
  <c r="O21" i="5"/>
  <c r="M21" i="5"/>
  <c r="K21" i="5"/>
  <c r="I21" i="5"/>
  <c r="CG20" i="5"/>
  <c r="CE20" i="5"/>
  <c r="AE20" i="5"/>
  <c r="AA20" i="5"/>
  <c r="CG19" i="5"/>
  <c r="CE19" i="5"/>
  <c r="CC19" i="5"/>
  <c r="CA19" i="5"/>
  <c r="AE19" i="5"/>
  <c r="AA19" i="5"/>
  <c r="W19" i="5"/>
  <c r="O19" i="5"/>
  <c r="CG18" i="5"/>
  <c r="CE18" i="5"/>
  <c r="AE18" i="5"/>
  <c r="AA18" i="5"/>
  <c r="CG17" i="5"/>
  <c r="CE17" i="5"/>
  <c r="CC17" i="5"/>
  <c r="CA17" i="5"/>
  <c r="AE17" i="5"/>
  <c r="AA17" i="5"/>
  <c r="W17" i="5"/>
  <c r="O17" i="5"/>
  <c r="CG16" i="5"/>
  <c r="CE16" i="5"/>
  <c r="AE16" i="5"/>
  <c r="AA16" i="5"/>
  <c r="CG15" i="5"/>
  <c r="CH15" i="5" s="1"/>
  <c r="CE15" i="5"/>
  <c r="CF15" i="5" s="1"/>
  <c r="CC15" i="5"/>
  <c r="CA15" i="5"/>
  <c r="AE15" i="5"/>
  <c r="AA15" i="5"/>
  <c r="W15" i="5"/>
  <c r="O15" i="5"/>
  <c r="CG14" i="5"/>
  <c r="CE14" i="5"/>
  <c r="AE14" i="5"/>
  <c r="AA14" i="5"/>
  <c r="CG13" i="5"/>
  <c r="CE13" i="5"/>
  <c r="CC13" i="5"/>
  <c r="CA13" i="5"/>
  <c r="AE13" i="5"/>
  <c r="AA13" i="5"/>
  <c r="W13" i="5"/>
  <c r="O13" i="5"/>
  <c r="CD17" i="5" l="1"/>
  <c r="AW23" i="5"/>
  <c r="AX23" i="5" s="1"/>
  <c r="AD23" i="5"/>
  <c r="BN23" i="5" s="1"/>
  <c r="BO23" i="5" s="1"/>
  <c r="AF38" i="5"/>
  <c r="Y37" i="5"/>
  <c r="BA23" i="5"/>
  <c r="AV25" i="5"/>
  <c r="AV29" i="5"/>
  <c r="BM23" i="5"/>
  <c r="BQ27" i="5"/>
  <c r="AW22" i="5"/>
  <c r="CD35" i="5"/>
  <c r="CD21" i="5"/>
  <c r="AD25" i="5"/>
  <c r="AW25" i="5"/>
  <c r="AX25" i="5" s="1"/>
  <c r="BA25" i="5" s="1"/>
  <c r="AD29" i="5"/>
  <c r="BN29" i="5" s="1"/>
  <c r="AW29" i="5"/>
  <c r="AG31" i="5"/>
  <c r="AG33" i="5"/>
  <c r="AE23" i="5"/>
  <c r="CE23" i="5" s="1"/>
  <c r="CF23" i="5" s="1"/>
  <c r="AD35" i="5"/>
  <c r="AJ25" i="5"/>
  <c r="AD30" i="5"/>
  <c r="BN30" i="5" s="1"/>
  <c r="AW30" i="5"/>
  <c r="AG35" i="5"/>
  <c r="AD34" i="5"/>
  <c r="AW34" i="5"/>
  <c r="AX33" i="5" s="1"/>
  <c r="BA33" i="5" s="1"/>
  <c r="X37" i="5"/>
  <c r="AD36" i="5"/>
  <c r="AE36" i="5" s="1"/>
  <c r="CE36" i="5" s="1"/>
  <c r="AW36" i="5"/>
  <c r="AX35" i="5" s="1"/>
  <c r="BA35" i="5" s="1"/>
  <c r="Z37" i="5"/>
  <c r="X38" i="5"/>
  <c r="AA37" i="5"/>
  <c r="Y38" i="5"/>
  <c r="CD27" i="5"/>
  <c r="CD15" i="5"/>
  <c r="CD29" i="5"/>
  <c r="CD31" i="5"/>
  <c r="CF17" i="5"/>
  <c r="CD33" i="5"/>
  <c r="CF19" i="5"/>
  <c r="CD23" i="5"/>
  <c r="CD25" i="5"/>
  <c r="CD19" i="5"/>
  <c r="CI15" i="5"/>
  <c r="CF13" i="5"/>
  <c r="CD13" i="5"/>
  <c r="BM35" i="5"/>
  <c r="BM25" i="5"/>
  <c r="BM33" i="5"/>
  <c r="BM29" i="5"/>
  <c r="BM27" i="5"/>
  <c r="BM21" i="5"/>
  <c r="CH17" i="5"/>
  <c r="CH19" i="5"/>
  <c r="CH13" i="5"/>
  <c r="CH29" i="5"/>
  <c r="CI31" i="5"/>
  <c r="AA38" i="5"/>
  <c r="CI27" i="5"/>
  <c r="BR27" i="5"/>
  <c r="AE34" i="5"/>
  <c r="BN34" i="5"/>
  <c r="BN36" i="5"/>
  <c r="BN22" i="5"/>
  <c r="AE22" i="5"/>
  <c r="CE22" i="5" s="1"/>
  <c r="BN25" i="5"/>
  <c r="BO25" i="5" s="1"/>
  <c r="AE25" i="5"/>
  <c r="CE25" i="5" s="1"/>
  <c r="CF25" i="5" s="1"/>
  <c r="CI25" i="5" s="1"/>
  <c r="Z38" i="5"/>
  <c r="CF29" i="5"/>
  <c r="CI29" i="5" s="1"/>
  <c r="BR31" i="5"/>
  <c r="BN21" i="5"/>
  <c r="AE21" i="5"/>
  <c r="CE21" i="5" s="1"/>
  <c r="AJ23" i="5"/>
  <c r="AJ29" i="5"/>
  <c r="AJ31" i="5"/>
  <c r="AD33" i="5"/>
  <c r="AJ35" i="5"/>
  <c r="AV35" i="5"/>
  <c r="AW21" i="5"/>
  <c r="AX21" i="5" s="1"/>
  <c r="AC37" i="5"/>
  <c r="AC38" i="5" s="1"/>
  <c r="AJ21" i="5"/>
  <c r="AJ33" i="5"/>
  <c r="AV21" i="5"/>
  <c r="AJ27" i="5"/>
  <c r="AV31" i="5"/>
  <c r="AV33" i="5"/>
  <c r="AV27" i="5"/>
  <c r="AV23" i="5"/>
  <c r="BP23" i="5"/>
  <c r="BQ29" i="5"/>
  <c r="BQ21" i="5"/>
  <c r="CG21" i="5"/>
  <c r="CH21" i="5" s="1"/>
  <c r="BQ35" i="5"/>
  <c r="CG36" i="5"/>
  <c r="CH35" i="5" s="1"/>
  <c r="BP37" i="5"/>
  <c r="CG33" i="5"/>
  <c r="BQ33" i="5"/>
  <c r="AI37" i="5"/>
  <c r="AI38" i="5" s="1"/>
  <c r="BQ25" i="5"/>
  <c r="AY37" i="5"/>
  <c r="AG37" i="5" l="1"/>
  <c r="AG38" i="5" s="1"/>
  <c r="CI17" i="5"/>
  <c r="CI19" i="5"/>
  <c r="BO29" i="5"/>
  <c r="BR29" i="5" s="1"/>
  <c r="BR25" i="5"/>
  <c r="AE35" i="5"/>
  <c r="CE35" i="5" s="1"/>
  <c r="CF35" i="5" s="1"/>
  <c r="CI35" i="5" s="1"/>
  <c r="BN35" i="5"/>
  <c r="BO35" i="5" s="1"/>
  <c r="BR35" i="5" s="1"/>
  <c r="AJ37" i="5"/>
  <c r="AJ38" i="5" s="1"/>
  <c r="AX29" i="5"/>
  <c r="BA29" i="5" s="1"/>
  <c r="CI13" i="5"/>
  <c r="CE34" i="5"/>
  <c r="CF21" i="5"/>
  <c r="CI21" i="5" s="1"/>
  <c r="AD37" i="5"/>
  <c r="AD38" i="5" s="1"/>
  <c r="BN33" i="5"/>
  <c r="AE33" i="5"/>
  <c r="BO21" i="5"/>
  <c r="BR21" i="5" s="1"/>
  <c r="BA21" i="5"/>
  <c r="CG23" i="5"/>
  <c r="CH23" i="5" s="1"/>
  <c r="CI23" i="5" s="1"/>
  <c r="BQ23" i="5"/>
  <c r="BR23" i="5" s="1"/>
  <c r="CH33" i="5"/>
  <c r="CG37" i="5"/>
  <c r="AE37" i="5" l="1"/>
  <c r="AE38" i="5" s="1"/>
  <c r="CE33" i="5"/>
  <c r="BO33" i="5"/>
  <c r="BR33" i="5" s="1"/>
  <c r="BN37" i="5"/>
  <c r="CF33" i="5" l="1"/>
  <c r="CI33" i="5" s="1"/>
  <c r="CE37" i="5"/>
</calcChain>
</file>

<file path=xl/sharedStrings.xml><?xml version="1.0" encoding="utf-8"?>
<sst xmlns="http://schemas.openxmlformats.org/spreadsheetml/2006/main" count="300" uniqueCount="163">
  <si>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</si>
  <si>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</si>
  <si>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</si>
  <si>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</si>
  <si>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</si>
  <si>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</si>
  <si>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</si>
  <si>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</si>
  <si>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</si>
  <si>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</si>
  <si>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</si>
  <si>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</si>
  <si>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</si>
  <si>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</si>
  <si>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</si>
  <si>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</si>
  <si>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</si>
  <si>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</si>
  <si>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</si>
  <si>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</si>
  <si>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</si>
  <si>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</si>
  <si>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</si>
  <si>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</si>
  <si>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</si>
  <si>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</si>
  <si>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</si>
  <si>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</si>
  <si>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</si>
  <si>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</si>
  <si>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</si>
  <si>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</si>
  <si>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</si>
  <si>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NO MODIFICAR AJUSTE DE METAS, ESTA FORMULADO</t>
  </si>
  <si>
    <t>MATRIZ DE INDICADORES PARA RESULTADOS (MIR) 33 2024</t>
  </si>
  <si>
    <t>LAS METAS ACUMULADAS SE CARGAN 
EN SRFT</t>
  </si>
  <si>
    <t>&lt;</t>
  </si>
  <si>
    <t xml:space="preserve">Nombre del estado: </t>
  </si>
  <si>
    <t>SONORA</t>
  </si>
  <si>
    <t>NO SE PUEDE ESCRIBIR
"Recuerde que todo esta vinculado"</t>
  </si>
  <si>
    <t>Se reporta en el SRFT</t>
  </si>
  <si>
    <t>Reportar Causas</t>
  </si>
  <si>
    <t>Reportar Efectos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</si>
  <si>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</si>
  <si>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</si>
  <si>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</si>
  <si>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</si>
  <si>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</si>
  <si>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</si>
  <si>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</si>
  <si>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</si>
  <si>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</si>
  <si>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</si>
  <si>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</si>
  <si>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</si>
  <si>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</si>
  <si>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</si>
  <si>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</si>
  <si>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</si>
  <si>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</si>
  <si>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</si>
  <si>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</si>
  <si>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</si>
  <si>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</si>
  <si>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</si>
  <si>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</si>
  <si>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
trim</t>
  </si>
  <si>
    <t>%</t>
  </si>
  <si>
    <t>2do 
trim</t>
  </si>
  <si>
    <t>3er 
trim</t>
  </si>
  <si>
    <t>4to 
trim</t>
  </si>
  <si>
    <t>Meta</t>
  </si>
  <si>
    <t>Logro</t>
  </si>
  <si>
    <t>Avance</t>
  </si>
  <si>
    <t>FIN</t>
  </si>
  <si>
    <t>Tasa de variación anual de la población de 15 años o más en situación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</si>
  <si>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</si>
  <si>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el periodo t</t>
  </si>
  <si>
    <t>Anual</t>
  </si>
  <si>
    <r>
      <t xml:space="preserve">Año  </t>
    </r>
    <r>
      <rPr>
        <b/>
        <sz val="50"/>
        <color theme="1"/>
        <rFont val="Montserrat"/>
      </rPr>
      <t>2024</t>
    </r>
  </si>
  <si>
    <t>VALIDADO</t>
  </si>
  <si>
    <t>Población de 15 años o más en situación de rezago educativo en el periodo t - 1)-1</t>
  </si>
  <si>
    <r>
      <t>Año</t>
    </r>
    <r>
      <rPr>
        <b/>
        <sz val="50"/>
        <color theme="1"/>
        <rFont val="Montserrat"/>
      </rPr>
      <t xml:space="preserve"> 2023</t>
    </r>
  </si>
  <si>
    <t>PROPÓSITO</t>
  </si>
  <si>
    <t>Porcentaje de población analfabeta de 15 años y más en situación de rezago educativo que concluye el nivel inicial.</t>
  </si>
  <si>
    <t>(Población analfabeta de 15 años y más que concluyó el nivel inicial en t / Población de 15 años y más analfabeta en t-1 ) * 100)</t>
  </si>
  <si>
    <t>Población analfabeta de 15 años y más que concluyó el nivel inicial en el periodo t</t>
  </si>
  <si>
    <t>Población de 15 años y más analfabeta en el periodo t-1</t>
  </si>
  <si>
    <r>
      <t xml:space="preserve">Se considera la información del rezago educativo </t>
    </r>
    <r>
      <rPr>
        <b/>
        <sz val="50"/>
        <color theme="1"/>
        <rFont val="Montserrat"/>
      </rPr>
      <t>2023</t>
    </r>
  </si>
  <si>
    <t>Porcentaje de población de 15 años y más sin primaria que concluye el nivel de primaria.</t>
  </si>
  <si>
    <t>(Población de 15 años y más que concluyó el nivel Primaria en t / Población de 15 años y más Sin Primaria en t-1)*100</t>
  </si>
  <si>
    <t>Población de 15 años y más que concluyó el nivel primaria en el periodo t</t>
  </si>
  <si>
    <t>Población de 15 años y más sin primaria en el periodo t-1</t>
  </si>
  <si>
    <t>Porcentaje de población de 15 años y más sin secundaria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</si>
  <si>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</si>
  <si>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el periodo t</t>
  </si>
  <si>
    <t>Población de 15 años y más sin secundaria en el periodo t-1</t>
  </si>
  <si>
    <t>COMPONENTE</t>
  </si>
  <si>
    <t>Porcentajes de educandos/as que concluyen niveles intermedio y avanzado del modelo educativo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</si>
  <si>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</si>
  <si>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modelo educativo y están vinculados a plazas comunitarias de atención educativa y servicios integrales en el periodo t</t>
  </si>
  <si>
    <t>UCN´S nivel intermedio y avanzado y estan vinculados a PC de atención educativa y servicios integrales</t>
  </si>
  <si>
    <t>Se dio seguimiento a la jornada nacional de incorporación y certificación. Se contó con la participación de las PVBS.</t>
  </si>
  <si>
    <t>Se logró un avance significativo en el cumplimiento de metas.</t>
  </si>
  <si>
    <t>VALIDADO CON PROGRAMACIÓN DE INSTITUTO</t>
  </si>
  <si>
    <t>Total educandos/as que concluyen algún nivel del modelo educativo en el periodo t</t>
  </si>
  <si>
    <t>Se considera únicamente nivel Intermedio y avanzado</t>
  </si>
  <si>
    <t>VALIDADA META TOTAL Y TRIMESTRAL PA</t>
  </si>
  <si>
    <t>Porcentaje de educandos/as que concluyen nivel educativo del grupo de atención prioritaria en el modelo educativo.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</si>
  <si>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</si>
  <si>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para Ciegos o Débiles Visuales+ Total de educandos/as que concluyen nivel en la Población indígena en Inicial, Primaria y/o Secundaria en periodo t</t>
  </si>
  <si>
    <r>
      <rPr>
        <b/>
        <sz val="50"/>
        <color theme="1"/>
        <rFont val="Montserrat"/>
      </rPr>
      <t xml:space="preserve">UCN´S </t>
    </r>
    <r>
      <rPr>
        <sz val="50"/>
        <color theme="1"/>
        <rFont val="Montserrat"/>
      </rPr>
      <t xml:space="preserve">
Ciegos o Débiles Visuales</t>
    </r>
    <r>
      <rPr>
        <b/>
        <sz val="50"/>
        <color theme="1"/>
        <rFont val="Montserrat"/>
      </rPr>
      <t xml:space="preserve">+ </t>
    </r>
    <r>
      <rPr>
        <sz val="50"/>
        <color theme="1"/>
        <rFont val="Montserrat"/>
      </rPr>
      <t>Población indígena 
Inicial, Primaria y/o Secundaria</t>
    </r>
  </si>
  <si>
    <t>Se promovió el acompañamiento educativo a las personas educandas con la finalidad de que logren concluir su nivel educativo.</t>
  </si>
  <si>
    <t>VALIDADA META TOTAL</t>
  </si>
  <si>
    <t>Total de educandos/as atendidos en el modelo educativo en la vertiente para Ciegos o Débiles Visuales+Total de educandos/as atendidos en la Población indígena en inicial, Primaria y/o Secundaria en periodo t)) x 100</t>
  </si>
  <si>
    <r>
      <rPr>
        <b/>
        <sz val="50"/>
        <color theme="1"/>
        <rFont val="Montserrat"/>
      </rPr>
      <t>ATENCIÓN</t>
    </r>
    <r>
      <rPr>
        <sz val="50"/>
        <color theme="1"/>
        <rFont val="Montserrat"/>
      </rPr>
      <t xml:space="preserve">
Ciegos o Débiles Visuales</t>
    </r>
    <r>
      <rPr>
        <b/>
        <sz val="50"/>
        <color theme="1"/>
        <rFont val="Montserrat"/>
      </rPr>
      <t>+</t>
    </r>
    <r>
      <rPr>
        <sz val="50"/>
        <color theme="1"/>
        <rFont val="Montserrat"/>
      </rPr>
      <t xml:space="preserve"> Población indígena 
Inicial, Primaria y/o Secundaria</t>
    </r>
  </si>
  <si>
    <t>Porcentaje de educandos/as hispanohablantes de 15 años y más que concluyen nivel en inicial y/o Primaria y/o Secundaria en el modelo educativo.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</si>
  <si>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</si>
  <si>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educativo en el periodo t</t>
  </si>
  <si>
    <r>
      <rPr>
        <b/>
        <sz val="50"/>
        <color theme="1"/>
        <rFont val="Montserrat"/>
      </rPr>
      <t xml:space="preserve">UCN´S </t>
    </r>
    <r>
      <rPr>
        <sz val="50"/>
        <color theme="1"/>
        <rFont val="Montserrat"/>
      </rPr>
      <t xml:space="preserve">
Hispanohablate (todos los grupos, menos indígena)</t>
    </r>
  </si>
  <si>
    <t>Se trabajó de cerca con las CZ durante la jornada nacional. Se promovió de manera permanente la aplicación del examen único de reconocimiento de saberes.</t>
  </si>
  <si>
    <t>Se superaron las metas programadas para el trimestre. El 60% de los logros fueron a través del examen único de reconocimiento de saberes.</t>
  </si>
  <si>
    <t>Educandos/as atendidos en el nivel de inicial, Primaria y/o Secundaria con la vertiente Hispanohablante del modelo educativo en el periodo t</t>
  </si>
  <si>
    <r>
      <rPr>
        <b/>
        <sz val="50"/>
        <color theme="1"/>
        <rFont val="Montserrat"/>
      </rPr>
      <t>ATENCIÓN</t>
    </r>
    <r>
      <rPr>
        <sz val="50"/>
        <color theme="1"/>
        <rFont val="Montserrat"/>
      </rPr>
      <t xml:space="preserve">
Hispanohablate (todos los grupos, menos indígena)</t>
    </r>
  </si>
  <si>
    <t>ACTIVIDAD</t>
  </si>
  <si>
    <t>Porcentaje de personas educandas activas en la modalidad no escolarizada presencial en el trimestre.</t>
  </si>
  <si>
    <t>(Educandos/as activos en el MEVyT con algún módulo vinculado en el periodo t) / (Educandos/as activos en el MEVyT en el periodo t)</t>
  </si>
  <si>
    <t>Total de personas educandas activas en la modalidad no escolarizada presencial en el periodo t</t>
  </si>
  <si>
    <t>Personas educandas activas en la modalidad no escolarizada presencial (impresos y braille)</t>
  </si>
  <si>
    <t>Se da seguimiento permanente a la vinculación de los modulos de acuerdo a las salidas de material de las diferentes CZ.</t>
  </si>
  <si>
    <t>De acuerdo a los logros es significativo el avance presentado.</t>
  </si>
  <si>
    <t>Se reportan logros con información de INEA</t>
  </si>
  <si>
    <t>Total de personas educandas activas en el periodo t</t>
  </si>
  <si>
    <t>Personas educandas activas</t>
  </si>
  <si>
    <t>Porcentaje de personas educandas activas en la modalidad no escolarizada a distancia en el trimestre.</t>
  </si>
  <si>
    <t>((Total de módulos en línea o digitales vinculados en el periodo t) / Total de módulos vinculados en el periodo t)*100</t>
  </si>
  <si>
    <t>Total de personas educandas activas en la modalidad no escolarizada a distancia en el periodo t</t>
  </si>
  <si>
    <t>Personas educandas activas en la modalidad no escolarizada a distancia 
MEVyT(portal, en línea y virtual "CD")
y PortalAprendeINEA</t>
  </si>
  <si>
    <t>Promoción en medios de comunicación y redes sociales para la incorporación a la plataforma de AprendeINEA.</t>
  </si>
  <si>
    <t>Durante el trimestre se registraron 50 personas a quienes se les está brindando la atención.</t>
  </si>
  <si>
    <t>VALIDADO CON INFO ESTADO</t>
  </si>
  <si>
    <t>Se reporta información de parte de la Dirección de Servicios Educativos en base a la plataforma AprendeINEA.</t>
  </si>
  <si>
    <t>Porcentaje de asesores/as educativos/as con formación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</si>
  <si>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</si>
  <si>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educativos/as con formación al cierre del periodo t</t>
  </si>
  <si>
    <t xml:space="preserve">Asesores/as educativos/as con formación al cierre del periodo t </t>
  </si>
  <si>
    <t>Como resultado de la convocatoria para PVBS se registró en RAF la formación inicial, así también el curso sobre MEV Aprende INEA para asesores de todas las CZ.</t>
  </si>
  <si>
    <t>Al cierre del periodo se contó con 510 PVBS de apoyo a la asesoría educativa con círculos de estudio de los cuales 501 se lograron formar en el MEV Aprende INEA.</t>
  </si>
  <si>
    <t>Se reporta información de parte de la Dirección de Servicios Educativos.</t>
  </si>
  <si>
    <t>Asesores/as educativos/as activos/as al cierre del periodo t</t>
  </si>
  <si>
    <t>Porcentaje de exámenes en línea aplicados del modelo educativo.</t>
  </si>
  <si>
    <t>Total de exámenes en línea del MEVyT aplicados en el periodo t / Total de exámenes del MEVyT aplicados en cualquier formato en el periodo t)*100</t>
  </si>
  <si>
    <t>Total de exámenes en línea del modelo educativo aplicados en el periodo t</t>
  </si>
  <si>
    <r>
      <t xml:space="preserve">Exámenes en </t>
    </r>
    <r>
      <rPr>
        <b/>
        <sz val="50"/>
        <color theme="1"/>
        <rFont val="Montserrat"/>
      </rPr>
      <t xml:space="preserve">linea </t>
    </r>
    <r>
      <rPr>
        <sz val="50"/>
        <color theme="1"/>
        <rFont val="Montserrat"/>
      </rPr>
      <t>aplicados</t>
    </r>
  </si>
  <si>
    <t>Estrategia nacional de incorporación y acreditación. Aplicación del examen único de reconocimiento de saberes.</t>
  </si>
  <si>
    <t>Total de exámenes del modelo educativo aplicados en cualquier formato en el periodo t</t>
  </si>
  <si>
    <r>
      <rPr>
        <b/>
        <sz val="50"/>
        <color theme="1"/>
        <rFont val="Montserrat"/>
      </rPr>
      <t>TOTAL DE EXAMENES APLICADOS</t>
    </r>
    <r>
      <rPr>
        <sz val="50"/>
        <color theme="1"/>
        <rFont val="Montserrat"/>
      </rPr>
      <t xml:space="preserve"> (ex en línea + ex en papel)</t>
    </r>
  </si>
  <si>
    <t>Porcentaje de exámenes impresos aplicados del modelo educativo.</t>
  </si>
  <si>
    <t>(Total de exámenes impresos del MEVyT aplicados en el periodo t / Total de exámenes del MEVyT aplicados en cualquier formato en el periodo t)*100</t>
  </si>
  <si>
    <t xml:space="preserve">Total de exámenes impresos del modelo educativo aplicados en el periodo t </t>
  </si>
  <si>
    <r>
      <t xml:space="preserve">Exámenes en </t>
    </r>
    <r>
      <rPr>
        <b/>
        <sz val="50"/>
        <color theme="1"/>
        <rFont val="Montserrat"/>
      </rPr>
      <t xml:space="preserve">papel </t>
    </r>
    <r>
      <rPr>
        <sz val="50"/>
        <color theme="1"/>
        <rFont val="Montserrat"/>
      </rPr>
      <t>aplicados</t>
    </r>
  </si>
  <si>
    <t>A pesar de no lograr el 100% de avance, se logró aplicar más exámenes que los programados</t>
  </si>
  <si>
    <t>Nota: Favor de NO modificar el archivo, solo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</si>
</sst>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5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sz val="29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3"/>
      <name val="Montserrat"/>
    </font>
    <font>
      <b/>
      <sz val="40"/>
      <name val="Montserrat"/>
    </font>
    <font>
      <sz val="40"/>
      <name val="Montserrat"/>
    </font>
    <font>
      <sz val="40"/>
      <color theme="1"/>
      <name val="Montserrat"/>
    </font>
    <font>
      <b/>
      <sz val="50"/>
      <color theme="1"/>
      <name val="Montserrat"/>
    </font>
    <font>
      <b/>
      <sz val="60"/>
      <color theme="0"/>
      <name val="Montserrat"/>
    </font>
    <font>
      <b/>
      <sz val="50"/>
      <name val="Montserrat"/>
    </font>
    <font>
      <sz val="50"/>
      <name val="Montserrat"/>
    </font>
    <font>
      <b/>
      <sz val="50"/>
      <color theme="0"/>
      <name val="Montserrat"/>
    </font>
    <font>
      <b/>
      <sz val="70"/>
      <color theme="1"/>
      <name val="Montserrat"/>
    </font>
    <font>
      <sz val="70"/>
      <color theme="1"/>
      <name val="Montserrat"/>
    </font>
    <font>
      <b/>
      <sz val="70"/>
      <color theme="0"/>
      <name val="Montserrat"/>
    </font>
    <font>
      <sz val="60"/>
      <color theme="1"/>
      <name val="Montserrat"/>
    </font>
    <font>
      <b/>
      <sz val="60"/>
      <color theme="1"/>
      <name val="Montserrat"/>
    </font>
    <font>
      <b/>
      <sz val="60"/>
      <name val="Montserrat"/>
    </font>
    <font>
      <sz val="60"/>
      <name val="Montserrat"/>
    </font>
    <font>
      <sz val="50"/>
      <color theme="1"/>
      <name val="Montserrat"/>
    </font>
    <font>
      <b/>
      <sz val="80"/>
      <color theme="1"/>
      <name val="Montserrat"/>
    </font>
    <font>
      <b/>
      <sz val="70"/>
      <name val="Montserrat"/>
    </font>
    <font>
      <b/>
      <sz val="80"/>
      <color theme="0"/>
      <name val="Montserrat"/>
    </font>
    <font>
      <b/>
      <sz val="65"/>
      <color theme="1"/>
      <name val="Montserrat"/>
    </font>
    <font>
      <b/>
      <sz val="65"/>
      <name val="Montserrat"/>
    </font>
    <font>
      <b/>
      <sz val="65"/>
      <color theme="0"/>
      <name val="Montserrat"/>
    </font>
    <font>
      <sz val="65"/>
      <color theme="1"/>
      <name val="Montserrat"/>
    </font>
    <font>
      <b/>
      <sz val="42"/>
      <name val="Montserrat"/>
    </font>
    <font>
      <sz val="48"/>
      <color theme="1"/>
      <name val="Montserrat"/>
    </font>
    <font>
      <sz val="46"/>
      <color theme="1"/>
      <name val="Montserrat"/>
    </font>
    <font>
      <b/>
      <sz val="72"/>
      <name val="Montserrat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DDEBF7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theme="9"/>
      </patternFill>
    </fill>
    <fill>
      <patternFill patternType="solid">
        <fgColor rgb="FF85090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0" tint="-0.34998626667073579"/>
        <bgColor theme="1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rgb="FF80808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rgb="FF80808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80808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rgb="FF808080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5" fillId="0" borderId="22" xfId="2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2" borderId="31" xfId="0" applyFont="1" applyFill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4" fillId="2" borderId="32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9" borderId="0" xfId="0" applyFont="1" applyFill="1" applyAlignment="1" applyProtection="1">
      <alignment vertical="center" wrapText="1"/>
      <protection locked="0"/>
    </xf>
    <xf numFmtId="0" fontId="14" fillId="2" borderId="44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3" fontId="14" fillId="0" borderId="0" xfId="0" applyNumberFormat="1" applyFont="1" applyAlignment="1" applyProtection="1">
      <alignment horizontal="center" vertical="center" wrapText="1"/>
      <protection locked="0"/>
    </xf>
    <xf numFmtId="10" fontId="11" fillId="0" borderId="0" xfId="1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justify" vertical="center" wrapText="1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justify" vertical="center" wrapText="1"/>
    </xf>
    <xf numFmtId="0" fontId="26" fillId="0" borderId="0" xfId="0" applyFont="1" applyAlignment="1" applyProtection="1">
      <alignment vertical="center"/>
      <protection locked="0"/>
    </xf>
    <xf numFmtId="10" fontId="2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 applyProtection="1">
      <alignment horizontal="center" vertical="center" wrapText="1" shrinkToFit="1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19" fillId="9" borderId="0" xfId="0" applyFont="1" applyFill="1" applyAlignment="1" applyProtection="1">
      <alignment vertical="center" wrapText="1" shrinkToFit="1"/>
      <protection locked="0"/>
    </xf>
    <xf numFmtId="0" fontId="17" fillId="23" borderId="0" xfId="0" applyFont="1" applyFill="1" applyAlignment="1" applyProtection="1">
      <alignment vertical="center"/>
      <protection locked="0"/>
    </xf>
    <xf numFmtId="0" fontId="4" fillId="23" borderId="0" xfId="0" applyFont="1" applyFill="1" applyAlignment="1" applyProtection="1">
      <alignment vertical="center"/>
      <protection locked="0"/>
    </xf>
    <xf numFmtId="0" fontId="12" fillId="23" borderId="0" xfId="0" applyFont="1" applyFill="1" applyAlignment="1" applyProtection="1">
      <alignment vertical="center"/>
      <protection locked="0"/>
    </xf>
    <xf numFmtId="0" fontId="8" fillId="23" borderId="0" xfId="0" applyFont="1" applyFill="1" applyAlignment="1" applyProtection="1">
      <alignment horizontal="center" vertical="center"/>
      <protection locked="0"/>
    </xf>
    <xf numFmtId="0" fontId="3" fillId="23" borderId="0" xfId="0" applyFont="1" applyFill="1" applyAlignment="1" applyProtection="1">
      <alignment vertical="center"/>
      <protection locked="0"/>
    </xf>
    <xf numFmtId="0" fontId="19" fillId="23" borderId="0" xfId="0" applyFont="1" applyFill="1" applyAlignment="1" applyProtection="1">
      <alignment vertical="center" wrapText="1" shrinkToFit="1"/>
      <protection locked="0"/>
    </xf>
    <xf numFmtId="3" fontId="30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30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4" xfId="0" applyNumberFormat="1" applyFont="1" applyBorder="1" applyAlignment="1" applyProtection="1">
      <alignment horizontal="center" vertical="center" wrapText="1"/>
      <protection locked="0"/>
    </xf>
    <xf numFmtId="3" fontId="30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0" fillId="12" borderId="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5" xfId="0" applyNumberFormat="1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horizontal="center" vertical="center" wrapText="1"/>
      <protection locked="0"/>
    </xf>
    <xf numFmtId="3" fontId="30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15" borderId="5" xfId="0" applyNumberFormat="1" applyFont="1" applyFill="1" applyBorder="1" applyAlignment="1" applyProtection="1">
      <alignment horizontal="center" vertical="center" wrapText="1"/>
      <protection locked="0"/>
    </xf>
    <xf numFmtId="3" fontId="29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23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38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 shrinkToFi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23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23" borderId="0" xfId="0" applyFont="1" applyFill="1" applyAlignment="1" applyProtection="1">
      <alignment vertical="center"/>
      <protection locked="0"/>
    </xf>
    <xf numFmtId="0" fontId="27" fillId="23" borderId="0" xfId="0" applyFont="1" applyFill="1" applyAlignment="1" applyProtection="1">
      <alignment vertical="center" wrapText="1" shrinkToFit="1"/>
      <protection locked="0"/>
    </xf>
    <xf numFmtId="0" fontId="30" fillId="2" borderId="31" xfId="0" applyFont="1" applyFill="1" applyBorder="1" applyAlignment="1" applyProtection="1">
      <alignment vertical="center" wrapText="1"/>
      <protection locked="0"/>
    </xf>
    <xf numFmtId="0" fontId="30" fillId="2" borderId="10" xfId="0" applyFont="1" applyFill="1" applyBorder="1" applyAlignment="1" applyProtection="1">
      <alignment vertical="center" wrapText="1"/>
      <protection locked="0"/>
    </xf>
    <xf numFmtId="0" fontId="30" fillId="2" borderId="32" xfId="0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 applyProtection="1">
      <alignment vertical="center" wrapText="1"/>
      <protection locked="0"/>
    </xf>
    <xf numFmtId="3" fontId="30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 shrinkToFit="1"/>
      <protection locked="0"/>
    </xf>
    <xf numFmtId="164" fontId="29" fillId="0" borderId="0" xfId="0" applyNumberFormat="1" applyFont="1" applyAlignment="1">
      <alignment horizontal="center" vertical="center" wrapText="1"/>
    </xf>
    <xf numFmtId="10" fontId="31" fillId="0" borderId="0" xfId="1" applyNumberFormat="1" applyFont="1" applyFill="1" applyBorder="1" applyAlignment="1">
      <alignment horizontal="center" vertical="center" wrapText="1"/>
    </xf>
    <xf numFmtId="0" fontId="31" fillId="9" borderId="0" xfId="0" applyFont="1" applyFill="1" applyAlignment="1" applyProtection="1">
      <alignment vertical="center" wrapText="1"/>
      <protection locked="0"/>
    </xf>
    <xf numFmtId="3" fontId="30" fillId="18" borderId="45" xfId="0" applyNumberFormat="1" applyFont="1" applyFill="1" applyBorder="1" applyAlignment="1" applyProtection="1">
      <alignment horizontal="center" vertical="center" wrapText="1"/>
      <protection locked="0"/>
    </xf>
    <xf numFmtId="0" fontId="39" fillId="9" borderId="0" xfId="0" applyFont="1" applyFill="1" applyAlignment="1" applyProtection="1">
      <alignment vertical="center"/>
      <protection locked="0"/>
    </xf>
    <xf numFmtId="0" fontId="33" fillId="9" borderId="0" xfId="0" applyFont="1" applyFill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3" fontId="38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50" xfId="0" applyFont="1" applyFill="1" applyBorder="1" applyAlignment="1">
      <alignment horizontal="center" vertical="center" wrapText="1"/>
    </xf>
    <xf numFmtId="3" fontId="38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51" xfId="0" applyFont="1" applyFill="1" applyBorder="1" applyAlignment="1">
      <alignment horizontal="center" vertical="center" wrapText="1"/>
    </xf>
    <xf numFmtId="0" fontId="28" fillId="9" borderId="0" xfId="0" applyFont="1" applyFill="1" applyAlignment="1" applyProtection="1">
      <alignment vertical="center" wrapText="1"/>
      <protection locked="0"/>
    </xf>
    <xf numFmtId="3" fontId="38" fillId="0" borderId="14" xfId="0" applyNumberFormat="1" applyFont="1" applyBorder="1" applyAlignment="1" applyProtection="1">
      <alignment horizontal="center" vertical="center" wrapText="1"/>
      <protection locked="0"/>
    </xf>
    <xf numFmtId="3" fontId="38" fillId="0" borderId="15" xfId="0" applyNumberFormat="1" applyFont="1" applyBorder="1" applyAlignment="1" applyProtection="1">
      <alignment horizontal="center" vertical="center" wrapText="1"/>
      <protection locked="0"/>
    </xf>
    <xf numFmtId="3" fontId="30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9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3" fontId="3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41" fillId="9" borderId="8" xfId="0" applyFont="1" applyFill="1" applyBorder="1" applyAlignment="1" applyProtection="1">
      <alignment horizontal="center" vertical="center" wrapText="1"/>
      <protection locked="0"/>
    </xf>
    <xf numFmtId="3" fontId="15" fillId="9" borderId="8" xfId="0" applyNumberFormat="1" applyFont="1" applyFill="1" applyBorder="1" applyAlignment="1" applyProtection="1">
      <alignment horizontal="center" vertical="center" wrapText="1"/>
      <protection locked="0"/>
    </xf>
    <xf numFmtId="3" fontId="41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0" fontId="43" fillId="5" borderId="19" xfId="0" applyFont="1" applyFill="1" applyBorder="1" applyAlignment="1" applyProtection="1">
      <alignment horizontal="center" vertical="center" wrapText="1"/>
      <protection locked="0"/>
    </xf>
    <xf numFmtId="0" fontId="43" fillId="5" borderId="40" xfId="0" applyFont="1" applyFill="1" applyBorder="1" applyAlignment="1" applyProtection="1">
      <alignment horizontal="center" vertical="center" wrapText="1"/>
      <protection locked="0"/>
    </xf>
    <xf numFmtId="0" fontId="43" fillId="5" borderId="20" xfId="0" applyFont="1" applyFill="1" applyBorder="1" applyAlignment="1" applyProtection="1">
      <alignment horizontal="center" vertical="center" wrapText="1"/>
      <protection locked="0"/>
    </xf>
    <xf numFmtId="0" fontId="43" fillId="5" borderId="21" xfId="0" applyFont="1" applyFill="1" applyBorder="1" applyAlignment="1" applyProtection="1">
      <alignment horizontal="center" vertical="center" wrapText="1"/>
      <protection locked="0"/>
    </xf>
    <xf numFmtId="0" fontId="44" fillId="5" borderId="7" xfId="0" applyFont="1" applyFill="1" applyBorder="1" applyAlignment="1" applyProtection="1">
      <alignment horizontal="center" vertical="center" wrapText="1"/>
      <protection locked="0"/>
    </xf>
    <xf numFmtId="0" fontId="43" fillId="11" borderId="7" xfId="0" applyFont="1" applyFill="1" applyBorder="1" applyAlignment="1" applyProtection="1">
      <alignment horizontal="center" vertical="center" wrapText="1"/>
      <protection locked="0"/>
    </xf>
    <xf numFmtId="0" fontId="44" fillId="5" borderId="0" xfId="0" applyFont="1" applyFill="1" applyAlignment="1" applyProtection="1">
      <alignment horizontal="center" vertical="center" wrapText="1"/>
      <protection locked="0"/>
    </xf>
    <xf numFmtId="10" fontId="45" fillId="6" borderId="0" xfId="0" applyNumberFormat="1" applyFont="1" applyFill="1" applyAlignment="1">
      <alignment horizontal="center" vertical="center"/>
    </xf>
    <xf numFmtId="0" fontId="43" fillId="5" borderId="2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4" fillId="5" borderId="19" xfId="0" applyFont="1" applyFill="1" applyBorder="1" applyAlignment="1" applyProtection="1">
      <alignment horizontal="center" vertical="center" wrapText="1"/>
      <protection locked="0"/>
    </xf>
    <xf numFmtId="0" fontId="44" fillId="5" borderId="20" xfId="0" applyFont="1" applyFill="1" applyBorder="1" applyAlignment="1" applyProtection="1">
      <alignment horizontal="center" vertical="center" wrapText="1"/>
      <protection locked="0"/>
    </xf>
    <xf numFmtId="0" fontId="44" fillId="5" borderId="30" xfId="0" applyFont="1" applyFill="1" applyBorder="1" applyAlignment="1" applyProtection="1">
      <alignment horizontal="center" vertical="center" wrapText="1"/>
      <protection locked="0"/>
    </xf>
    <xf numFmtId="0" fontId="44" fillId="5" borderId="29" xfId="0" applyFont="1" applyFill="1" applyBorder="1" applyAlignment="1" applyProtection="1">
      <alignment horizontal="center" vertical="center" wrapText="1"/>
      <protection locked="0"/>
    </xf>
    <xf numFmtId="0" fontId="44" fillId="5" borderId="12" xfId="0" applyFont="1" applyFill="1" applyBorder="1" applyAlignment="1" applyProtection="1">
      <alignment horizontal="center" vertical="center" wrapText="1"/>
      <protection locked="0"/>
    </xf>
    <xf numFmtId="3" fontId="35" fillId="22" borderId="14" xfId="0" applyNumberFormat="1" applyFont="1" applyFill="1" applyBorder="1" applyAlignment="1" applyProtection="1">
      <alignment horizontal="center" vertical="center" wrapText="1"/>
      <protection locked="0"/>
    </xf>
    <xf numFmtId="3" fontId="35" fillId="22" borderId="15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37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38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35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3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justify" vertical="center" wrapText="1"/>
      <protection locked="0"/>
    </xf>
    <xf numFmtId="3" fontId="39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6" xfId="0" applyFont="1" applyBorder="1" applyAlignment="1" applyProtection="1">
      <alignment horizontal="justify" vertical="center" wrapText="1"/>
      <protection locked="0"/>
    </xf>
    <xf numFmtId="3" fontId="39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justify" vertical="center" wrapText="1"/>
      <protection locked="0"/>
    </xf>
    <xf numFmtId="3" fontId="39" fillId="9" borderId="43" xfId="0" applyNumberFormat="1" applyFont="1" applyFill="1" applyBorder="1" applyAlignment="1" applyProtection="1">
      <alignment horizontal="justify" vertical="center" wrapText="1"/>
      <protection locked="0"/>
    </xf>
    <xf numFmtId="3" fontId="27" fillId="9" borderId="42" xfId="0" applyNumberFormat="1" applyFont="1" applyFill="1" applyBorder="1" applyAlignment="1" applyProtection="1">
      <alignment horizontal="justify" vertical="center" wrapText="1"/>
      <protection locked="0"/>
    </xf>
    <xf numFmtId="0" fontId="49" fillId="0" borderId="3" xfId="0" applyFont="1" applyBorder="1" applyAlignment="1" applyProtection="1">
      <alignment horizontal="justify" vertical="center" wrapText="1"/>
      <protection locked="0"/>
    </xf>
    <xf numFmtId="3" fontId="39" fillId="9" borderId="42" xfId="0" applyNumberFormat="1" applyFont="1" applyFill="1" applyBorder="1" applyAlignment="1" applyProtection="1">
      <alignment horizontal="justify" vertical="center" wrapText="1"/>
      <protection locked="0"/>
    </xf>
    <xf numFmtId="0" fontId="49" fillId="0" borderId="6" xfId="0" applyFont="1" applyBorder="1" applyAlignment="1" applyProtection="1">
      <alignment horizontal="justify" vertical="center" wrapText="1"/>
      <protection locked="0"/>
    </xf>
    <xf numFmtId="3" fontId="27" fillId="9" borderId="43" xfId="0" applyNumberFormat="1" applyFont="1" applyFill="1" applyBorder="1" applyAlignment="1" applyProtection="1">
      <alignment horizontal="justify" vertical="center" wrapText="1"/>
      <protection locked="0"/>
    </xf>
    <xf numFmtId="0" fontId="41" fillId="26" borderId="41" xfId="0" applyFont="1" applyFill="1" applyBorder="1" applyAlignment="1" applyProtection="1">
      <alignment horizontal="center" vertical="center" wrapText="1" shrinkToFit="1"/>
      <protection locked="0"/>
    </xf>
    <xf numFmtId="0" fontId="37" fillId="28" borderId="41" xfId="0" applyFont="1" applyFill="1" applyBorder="1" applyAlignment="1" applyProtection="1">
      <alignment horizontal="center" vertical="center" wrapText="1" shrinkToFit="1"/>
      <protection locked="0"/>
    </xf>
    <xf numFmtId="0" fontId="37" fillId="29" borderId="8" xfId="0" applyFont="1" applyFill="1" applyBorder="1" applyAlignment="1" applyProtection="1">
      <alignment horizontal="center" vertical="center" wrapText="1"/>
      <protection locked="0"/>
    </xf>
    <xf numFmtId="3" fontId="37" fillId="29" borderId="11" xfId="0" applyNumberFormat="1" applyFont="1" applyFill="1" applyBorder="1" applyAlignment="1" applyProtection="1">
      <alignment horizontal="center" vertical="center" wrapText="1"/>
      <protection locked="0"/>
    </xf>
    <xf numFmtId="3" fontId="50" fillId="29" borderId="8" xfId="0" applyNumberFormat="1" applyFont="1" applyFill="1" applyBorder="1" applyAlignment="1" applyProtection="1">
      <alignment horizontal="center" vertical="center" wrapText="1"/>
      <protection locked="0"/>
    </xf>
    <xf numFmtId="3" fontId="50" fillId="29" borderId="11" xfId="0" applyNumberFormat="1" applyFont="1" applyFill="1" applyBorder="1" applyAlignment="1" applyProtection="1">
      <alignment horizontal="center" vertical="center" wrapText="1"/>
      <protection locked="0"/>
    </xf>
    <xf numFmtId="3" fontId="37" fillId="29" borderId="8" xfId="0" applyNumberFormat="1" applyFont="1" applyFill="1" applyBorder="1" applyAlignment="1" applyProtection="1">
      <alignment horizontal="center" vertical="center" wrapText="1"/>
      <protection locked="0"/>
    </xf>
    <xf numFmtId="10" fontId="27" fillId="24" borderId="4" xfId="0" applyNumberFormat="1" applyFont="1" applyFill="1" applyBorder="1" applyAlignment="1">
      <alignment horizontal="center" vertical="center" wrapText="1"/>
    </xf>
    <xf numFmtId="10" fontId="27" fillId="24" borderId="7" xfId="0" applyNumberFormat="1" applyFont="1" applyFill="1" applyBorder="1" applyAlignment="1">
      <alignment horizontal="center" vertical="center" wrapText="1"/>
    </xf>
    <xf numFmtId="0" fontId="24" fillId="23" borderId="54" xfId="0" applyFont="1" applyFill="1" applyBorder="1" applyAlignment="1">
      <alignment vertical="center" wrapText="1"/>
    </xf>
    <xf numFmtId="0" fontId="24" fillId="23" borderId="53" xfId="0" applyFont="1" applyFill="1" applyBorder="1" applyAlignment="1">
      <alignment vertical="center" wrapText="1"/>
    </xf>
    <xf numFmtId="0" fontId="24" fillId="23" borderId="13" xfId="0" applyFont="1" applyFill="1" applyBorder="1" applyAlignment="1">
      <alignment vertical="center" wrapText="1"/>
    </xf>
    <xf numFmtId="0" fontId="24" fillId="23" borderId="55" xfId="0" applyFont="1" applyFill="1" applyBorder="1" applyAlignment="1">
      <alignment vertical="center" wrapText="1"/>
    </xf>
    <xf numFmtId="164" fontId="29" fillId="3" borderId="4" xfId="0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horizontal="center" vertical="center" wrapText="1"/>
    </xf>
    <xf numFmtId="10" fontId="31" fillId="10" borderId="41" xfId="1" applyNumberFormat="1" applyFont="1" applyFill="1" applyBorder="1" applyAlignment="1">
      <alignment horizontal="center" vertical="center" wrapText="1"/>
    </xf>
    <xf numFmtId="10" fontId="37" fillId="3" borderId="4" xfId="0" applyNumberFormat="1" applyFont="1" applyFill="1" applyBorder="1" applyAlignment="1">
      <alignment horizontal="center" vertical="center" wrapText="1"/>
    </xf>
    <xf numFmtId="10" fontId="37" fillId="3" borderId="7" xfId="0" applyNumberFormat="1" applyFont="1" applyFill="1" applyBorder="1" applyAlignment="1">
      <alignment horizontal="center" vertical="center" wrapText="1"/>
    </xf>
    <xf numFmtId="0" fontId="47" fillId="23" borderId="54" xfId="0" applyFont="1" applyFill="1" applyBorder="1" applyAlignment="1">
      <alignment vertical="center" wrapText="1"/>
    </xf>
    <xf numFmtId="0" fontId="47" fillId="23" borderId="53" xfId="0" applyFont="1" applyFill="1" applyBorder="1" applyAlignment="1">
      <alignment vertical="center" wrapText="1"/>
    </xf>
    <xf numFmtId="0" fontId="47" fillId="23" borderId="8" xfId="0" applyFont="1" applyFill="1" applyBorder="1" applyAlignment="1">
      <alignment vertical="center" wrapText="1"/>
    </xf>
    <xf numFmtId="0" fontId="47" fillId="23" borderId="55" xfId="0" applyFont="1" applyFill="1" applyBorder="1" applyAlignment="1">
      <alignment vertical="center" wrapText="1"/>
    </xf>
    <xf numFmtId="10" fontId="28" fillId="20" borderId="41" xfId="1" applyNumberFormat="1" applyFont="1" applyFill="1" applyBorder="1" applyAlignment="1">
      <alignment horizontal="center" vertical="center" wrapText="1"/>
    </xf>
    <xf numFmtId="0" fontId="24" fillId="23" borderId="8" xfId="0" applyFont="1" applyFill="1" applyBorder="1" applyAlignment="1">
      <alignment vertical="center" wrapText="1"/>
    </xf>
    <xf numFmtId="10" fontId="31" fillId="10" borderId="8" xfId="1" applyNumberFormat="1" applyFont="1" applyFill="1" applyBorder="1" applyAlignment="1">
      <alignment horizontal="center" vertical="center" wrapText="1"/>
    </xf>
    <xf numFmtId="10" fontId="31" fillId="10" borderId="11" xfId="1" applyNumberFormat="1" applyFont="1" applyFill="1" applyBorder="1" applyAlignment="1">
      <alignment horizontal="center" vertical="center" wrapText="1"/>
    </xf>
    <xf numFmtId="0" fontId="32" fillId="25" borderId="57" xfId="0" applyFont="1" applyFill="1" applyBorder="1" applyAlignment="1" applyProtection="1">
      <alignment horizontal="center" vertical="center" wrapText="1"/>
      <protection locked="0"/>
    </xf>
    <xf numFmtId="0" fontId="32" fillId="25" borderId="57" xfId="0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 shrinkToFit="1"/>
      <protection locked="0"/>
    </xf>
    <xf numFmtId="0" fontId="28" fillId="8" borderId="31" xfId="0" applyFont="1" applyFill="1" applyBorder="1" applyAlignment="1" applyProtection="1">
      <alignment horizontal="center" vertical="center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165" fontId="29" fillId="3" borderId="46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6" xfId="0" applyFont="1" applyBorder="1" applyAlignment="1" applyProtection="1">
      <alignment horizontal="center" vertical="center" wrapText="1" shrinkToFit="1"/>
      <protection locked="0"/>
    </xf>
    <xf numFmtId="0" fontId="34" fillId="4" borderId="33" xfId="0" applyFont="1" applyFill="1" applyBorder="1" applyAlignment="1" applyProtection="1">
      <alignment horizontal="center" vertical="center" wrapText="1"/>
      <protection locked="0"/>
    </xf>
    <xf numFmtId="0" fontId="34" fillId="4" borderId="30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42" fillId="27" borderId="0" xfId="0" applyFont="1" applyFill="1" applyAlignment="1" applyProtection="1">
      <alignment horizontal="center" vertical="center" wrapText="1"/>
      <protection locked="0"/>
    </xf>
    <xf numFmtId="0" fontId="42" fillId="27" borderId="39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32" fillId="5" borderId="11" xfId="0" applyFont="1" applyFill="1" applyBorder="1" applyAlignment="1" applyProtection="1">
      <alignment horizontal="center" vertical="center" wrapText="1"/>
      <protection locked="0"/>
    </xf>
    <xf numFmtId="164" fontId="35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4" fillId="23" borderId="60" xfId="0" applyFont="1" applyFill="1" applyBorder="1" applyAlignment="1">
      <alignment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39" fillId="0" borderId="3" xfId="0" applyFont="1" applyBorder="1" applyAlignment="1" applyProtection="1">
      <alignment horizontal="justify" vertical="center" wrapText="1"/>
      <protection locked="0"/>
    </xf>
    <xf numFmtId="0" fontId="39" fillId="0" borderId="6" xfId="0" applyFont="1" applyBorder="1" applyAlignment="1" applyProtection="1">
      <alignment horizontal="justify" vertical="center" wrapText="1"/>
      <protection locked="0"/>
    </xf>
    <xf numFmtId="10" fontId="39" fillId="0" borderId="36" xfId="1" applyNumberFormat="1" applyFont="1" applyFill="1" applyBorder="1" applyAlignment="1" applyProtection="1">
      <alignment horizontal="center" vertical="center" wrapText="1"/>
      <protection locked="0"/>
    </xf>
    <xf numFmtId="10" fontId="39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29" fillId="3" borderId="61" xfId="0" applyNumberFormat="1" applyFont="1" applyFill="1" applyBorder="1" applyAlignment="1">
      <alignment horizontal="center" vertical="center" wrapText="1"/>
    </xf>
    <xf numFmtId="164" fontId="29" fillId="3" borderId="62" xfId="0" applyNumberFormat="1" applyFont="1" applyFill="1" applyBorder="1" applyAlignment="1">
      <alignment horizontal="center" vertical="center" wrapText="1"/>
    </xf>
    <xf numFmtId="10" fontId="37" fillId="3" borderId="23" xfId="0" applyNumberFormat="1" applyFont="1" applyFill="1" applyBorder="1" applyAlignment="1">
      <alignment horizontal="center" vertical="center" wrapText="1"/>
    </xf>
    <xf numFmtId="10" fontId="37" fillId="3" borderId="24" xfId="0" applyNumberFormat="1" applyFont="1" applyFill="1" applyBorder="1" applyAlignment="1">
      <alignment horizontal="center" vertical="center" wrapText="1"/>
    </xf>
    <xf numFmtId="3" fontId="15" fillId="26" borderId="8" xfId="0" applyNumberFormat="1" applyFont="1" applyFill="1" applyBorder="1" applyAlignment="1" applyProtection="1">
      <alignment horizontal="center" vertical="center" wrapText="1"/>
      <protection locked="0"/>
    </xf>
    <xf numFmtId="3" fontId="15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23" borderId="60" xfId="0" applyFont="1" applyFill="1" applyBorder="1" applyAlignment="1">
      <alignment vertical="center" wrapText="1"/>
    </xf>
    <xf numFmtId="0" fontId="47" fillId="23" borderId="13" xfId="0" applyFont="1" applyFill="1" applyBorder="1" applyAlignment="1">
      <alignment vertical="center" wrapText="1"/>
    </xf>
    <xf numFmtId="0" fontId="39" fillId="0" borderId="14" xfId="0" applyFont="1" applyBorder="1" applyAlignment="1" applyProtection="1">
      <alignment horizontal="justify" vertical="center" wrapText="1"/>
      <protection locked="0"/>
    </xf>
    <xf numFmtId="0" fontId="39" fillId="0" borderId="15" xfId="0" applyFont="1" applyBorder="1" applyAlignment="1" applyProtection="1">
      <alignment horizontal="justify" vertical="center" wrapText="1"/>
      <protection locked="0"/>
    </xf>
    <xf numFmtId="0" fontId="37" fillId="3" borderId="4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7" xfId="0" applyNumberFormat="1" applyFont="1" applyFill="1" applyBorder="1" applyAlignment="1">
      <alignment horizontal="center" vertical="center" wrapText="1"/>
    </xf>
    <xf numFmtId="0" fontId="29" fillId="9" borderId="58" xfId="0" applyFont="1" applyFill="1" applyBorder="1" applyAlignment="1" applyProtection="1">
      <alignment horizontal="center" vertical="center" wrapText="1"/>
      <protection locked="0"/>
    </xf>
    <xf numFmtId="0" fontId="29" fillId="9" borderId="59" xfId="0" applyFont="1" applyFill="1" applyBorder="1" applyAlignment="1" applyProtection="1">
      <alignment horizontal="center" vertical="center" wrapText="1"/>
      <protection locked="0"/>
    </xf>
    <xf numFmtId="0" fontId="24" fillId="23" borderId="52" xfId="0" applyFont="1" applyFill="1" applyBorder="1" applyAlignment="1">
      <alignment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164" fontId="35" fillId="9" borderId="23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10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4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1" xfId="1" applyNumberFormat="1" applyFont="1" applyFill="1" applyBorder="1" applyAlignment="1" applyProtection="1">
      <alignment horizontal="center" vertical="center" wrapText="1"/>
      <protection locked="0"/>
    </xf>
    <xf numFmtId="164" fontId="35" fillId="9" borderId="28" xfId="1" applyNumberFormat="1" applyFont="1" applyFill="1" applyBorder="1" applyAlignment="1" applyProtection="1">
      <alignment horizontal="center" vertical="center" wrapText="1"/>
      <protection locked="0"/>
    </xf>
    <xf numFmtId="0" fontId="36" fillId="18" borderId="14" xfId="0" applyFont="1" applyFill="1" applyBorder="1" applyAlignment="1" applyProtection="1">
      <alignment horizontal="center" vertical="center" wrapText="1"/>
      <protection locked="0"/>
    </xf>
    <xf numFmtId="0" fontId="36" fillId="18" borderId="15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justify" vertical="center" wrapText="1"/>
      <protection locked="0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164" fontId="39" fillId="0" borderId="35" xfId="1" applyNumberFormat="1" applyFont="1" applyFill="1" applyBorder="1" applyAlignment="1" applyProtection="1">
      <alignment horizontal="center" vertical="center" wrapText="1"/>
      <protection locked="0"/>
    </xf>
    <xf numFmtId="164" fontId="3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6" fillId="18" borderId="9" xfId="0" applyFont="1" applyFill="1" applyBorder="1" applyAlignment="1" applyProtection="1">
      <alignment horizontal="center" vertical="center" wrapText="1"/>
      <protection locked="0"/>
    </xf>
    <xf numFmtId="0" fontId="36" fillId="18" borderId="12" xfId="0" applyFont="1" applyFill="1" applyBorder="1" applyAlignment="1" applyProtection="1">
      <alignment horizontal="center" vertical="center" wrapText="1"/>
      <protection locked="0"/>
    </xf>
    <xf numFmtId="0" fontId="36" fillId="14" borderId="29" xfId="0" applyFont="1" applyFill="1" applyBorder="1" applyAlignment="1" applyProtection="1">
      <alignment horizontal="center" vertical="center" wrapText="1"/>
      <protection locked="0"/>
    </xf>
    <xf numFmtId="0" fontId="36" fillId="14" borderId="3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36" fillId="18" borderId="18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justify" vertical="center" wrapText="1"/>
      <protection locked="0"/>
    </xf>
    <xf numFmtId="0" fontId="39" fillId="0" borderId="17" xfId="0" applyFont="1" applyBorder="1" applyAlignment="1" applyProtection="1">
      <alignment horizontal="justify" vertical="center" wrapText="1"/>
      <protection locked="0"/>
    </xf>
    <xf numFmtId="164" fontId="35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32" xfId="1" applyNumberFormat="1" applyFont="1" applyFill="1" applyBorder="1" applyAlignment="1" applyProtection="1">
      <alignment horizontal="center" vertical="center" wrapText="1"/>
      <protection locked="0"/>
    </xf>
    <xf numFmtId="164" fontId="35" fillId="0" borderId="26" xfId="1" applyNumberFormat="1" applyFont="1" applyFill="1" applyBorder="1" applyAlignment="1" applyProtection="1">
      <alignment horizontal="center" vertical="center" wrapText="1"/>
      <protection locked="0"/>
    </xf>
    <xf numFmtId="10" fontId="27" fillId="3" borderId="46" xfId="0" applyNumberFormat="1" applyFont="1" applyFill="1" applyBorder="1" applyAlignment="1" applyProtection="1">
      <alignment horizontal="center" vertical="center" wrapText="1"/>
      <protection hidden="1"/>
    </xf>
    <xf numFmtId="10" fontId="27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0" xfId="0" applyFont="1" applyFill="1" applyAlignment="1" applyProtection="1">
      <alignment horizontal="center" vertical="center"/>
      <protection locked="0"/>
    </xf>
    <xf numFmtId="0" fontId="28" fillId="8" borderId="25" xfId="0" applyFont="1" applyFill="1" applyBorder="1" applyAlignment="1" applyProtection="1">
      <alignment horizontal="center" vertical="center"/>
      <protection locked="0"/>
    </xf>
    <xf numFmtId="0" fontId="36" fillId="7" borderId="31" xfId="0" applyFont="1" applyFill="1" applyBorder="1" applyAlignment="1" applyProtection="1">
      <alignment horizontal="center" vertical="center"/>
      <protection locked="0"/>
    </xf>
    <xf numFmtId="0" fontId="36" fillId="7" borderId="10" xfId="0" applyFont="1" applyFill="1" applyBorder="1" applyAlignment="1" applyProtection="1">
      <alignment horizontal="center" vertical="center"/>
      <protection locked="0"/>
    </xf>
    <xf numFmtId="0" fontId="36" fillId="7" borderId="25" xfId="0" applyFont="1" applyFill="1" applyBorder="1" applyAlignment="1" applyProtection="1">
      <alignment horizontal="center" vertical="center"/>
      <protection locked="0"/>
    </xf>
    <xf numFmtId="10" fontId="34" fillId="6" borderId="31" xfId="0" applyNumberFormat="1" applyFont="1" applyFill="1" applyBorder="1" applyAlignment="1">
      <alignment horizontal="center" vertical="center"/>
    </xf>
    <xf numFmtId="10" fontId="34" fillId="6" borderId="32" xfId="0" applyNumberFormat="1" applyFont="1" applyFill="1" applyBorder="1" applyAlignment="1">
      <alignment horizontal="center" vertical="center"/>
    </xf>
    <xf numFmtId="10" fontId="34" fillId="6" borderId="8" xfId="0" applyNumberFormat="1" applyFont="1" applyFill="1" applyBorder="1" applyAlignment="1">
      <alignment horizontal="center" vertical="center"/>
    </xf>
    <xf numFmtId="10" fontId="34" fillId="6" borderId="11" xfId="0" applyNumberFormat="1" applyFont="1" applyFill="1" applyBorder="1" applyAlignment="1">
      <alignment horizontal="center" vertical="center"/>
    </xf>
    <xf numFmtId="0" fontId="31" fillId="16" borderId="47" xfId="5" applyFont="1" applyFill="1" applyBorder="1" applyAlignment="1">
      <alignment horizontal="center" vertical="center" wrapText="1" shrinkToFit="1"/>
    </xf>
    <xf numFmtId="0" fontId="31" fillId="16" borderId="48" xfId="5" applyFont="1" applyFill="1" applyBorder="1" applyAlignment="1">
      <alignment horizontal="center" vertical="center" wrapText="1" shrinkToFit="1"/>
    </xf>
    <xf numFmtId="0" fontId="31" fillId="16" borderId="49" xfId="5" applyFont="1" applyFill="1" applyBorder="1" applyAlignment="1">
      <alignment horizontal="center" vertical="center" wrapText="1" shrinkToFit="1"/>
    </xf>
    <xf numFmtId="0" fontId="28" fillId="16" borderId="47" xfId="5" applyFont="1" applyFill="1" applyBorder="1" applyAlignment="1">
      <alignment horizontal="center" vertical="center" wrapText="1" shrinkToFit="1"/>
    </xf>
    <xf numFmtId="0" fontId="28" fillId="16" borderId="48" xfId="5" applyFont="1" applyFill="1" applyBorder="1" applyAlignment="1">
      <alignment horizontal="center" vertical="center" wrapText="1" shrinkToFit="1"/>
    </xf>
    <xf numFmtId="0" fontId="28" fillId="16" borderId="49" xfId="5" applyFont="1" applyFill="1" applyBorder="1" applyAlignment="1">
      <alignment horizontal="center" vertical="center" wrapText="1" shrinkToFit="1"/>
    </xf>
    <xf numFmtId="0" fontId="40" fillId="9" borderId="0" xfId="0" applyFont="1" applyFill="1" applyAlignment="1" applyProtection="1">
      <alignment horizontal="left" vertical="center"/>
      <protection locked="0"/>
    </xf>
    <xf numFmtId="0" fontId="40" fillId="23" borderId="0" xfId="0" applyFont="1" applyFill="1" applyAlignment="1" applyProtection="1">
      <alignment horizontal="center" vertical="center"/>
      <protection locked="0"/>
    </xf>
    <xf numFmtId="0" fontId="36" fillId="17" borderId="25" xfId="0" applyFont="1" applyFill="1" applyBorder="1" applyAlignment="1" applyProtection="1">
      <alignment horizontal="center" vertical="center" wrapText="1"/>
      <protection locked="0"/>
    </xf>
    <xf numFmtId="0" fontId="36" fillId="17" borderId="39" xfId="0" applyFont="1" applyFill="1" applyBorder="1" applyAlignment="1" applyProtection="1">
      <alignment horizontal="center" vertical="center" wrapText="1"/>
      <protection locked="0"/>
    </xf>
    <xf numFmtId="0" fontId="36" fillId="17" borderId="26" xfId="0" applyFont="1" applyFill="1" applyBorder="1" applyAlignment="1" applyProtection="1">
      <alignment horizontal="center" vertical="center" wrapText="1"/>
      <protection locked="0"/>
    </xf>
    <xf numFmtId="0" fontId="32" fillId="13" borderId="1" xfId="0" applyFont="1" applyFill="1" applyBorder="1" applyAlignment="1" applyProtection="1">
      <alignment horizontal="center" vertical="center"/>
      <protection locked="0"/>
    </xf>
    <xf numFmtId="0" fontId="32" fillId="13" borderId="26" xfId="0" applyFont="1" applyFill="1" applyBorder="1" applyAlignment="1" applyProtection="1">
      <alignment horizontal="center" vertical="center"/>
      <protection locked="0"/>
    </xf>
    <xf numFmtId="0" fontId="34" fillId="4" borderId="32" xfId="0" applyFont="1" applyFill="1" applyBorder="1" applyAlignment="1" applyProtection="1">
      <alignment horizontal="center" vertical="center" wrapText="1"/>
      <protection locked="0"/>
    </xf>
    <xf numFmtId="0" fontId="34" fillId="4" borderId="1" xfId="0" applyFont="1" applyFill="1" applyBorder="1" applyAlignment="1" applyProtection="1">
      <alignment horizontal="center" vertical="center" wrapText="1"/>
      <protection locked="0"/>
    </xf>
    <xf numFmtId="0" fontId="28" fillId="19" borderId="30" xfId="0" applyFont="1" applyFill="1" applyBorder="1" applyAlignment="1" applyProtection="1">
      <alignment horizontal="center" vertical="center" wrapText="1"/>
      <protection locked="0"/>
    </xf>
    <xf numFmtId="0" fontId="36" fillId="14" borderId="34" xfId="0" applyFont="1" applyFill="1" applyBorder="1" applyAlignment="1" applyProtection="1">
      <alignment horizontal="center" vertical="center" wrapText="1"/>
      <protection locked="0"/>
    </xf>
    <xf numFmtId="0" fontId="47" fillId="23" borderId="52" xfId="0" applyFont="1" applyFill="1" applyBorder="1" applyAlignment="1">
      <alignment vertical="center" wrapText="1"/>
    </xf>
    <xf numFmtId="0" fontId="34" fillId="16" borderId="44" xfId="5" applyFont="1" applyFill="1" applyBorder="1" applyAlignment="1">
      <alignment horizontal="center" vertical="center" wrapText="1" shrinkToFit="1"/>
    </xf>
    <xf numFmtId="0" fontId="34" fillId="16" borderId="0" xfId="5" applyFont="1" applyFill="1" applyAlignment="1">
      <alignment horizontal="center" vertical="center" wrapText="1" shrinkToFit="1"/>
    </xf>
    <xf numFmtId="0" fontId="34" fillId="16" borderId="39" xfId="5" applyFont="1" applyFill="1" applyBorder="1" applyAlignment="1">
      <alignment horizontal="center" vertical="center" wrapText="1" shrinkToFit="1"/>
    </xf>
    <xf numFmtId="0" fontId="34" fillId="6" borderId="32" xfId="0" applyFont="1" applyFill="1" applyBorder="1" applyAlignment="1" applyProtection="1">
      <alignment horizontal="center" vertical="center"/>
      <protection locked="0"/>
    </xf>
    <xf numFmtId="0" fontId="34" fillId="6" borderId="1" xfId="0" applyFont="1" applyFill="1" applyBorder="1" applyAlignment="1" applyProtection="1">
      <alignment horizontal="center" vertical="center"/>
      <protection locked="0"/>
    </xf>
    <xf numFmtId="0" fontId="28" fillId="19" borderId="33" xfId="0" applyFont="1" applyFill="1" applyBorder="1" applyAlignment="1" applyProtection="1">
      <alignment horizontal="center" vertical="center" wrapText="1"/>
      <protection locked="0"/>
    </xf>
    <xf numFmtId="0" fontId="28" fillId="19" borderId="40" xfId="0" applyFont="1" applyFill="1" applyBorder="1" applyAlignment="1" applyProtection="1">
      <alignment horizontal="center" vertical="center" wrapText="1"/>
      <protection locked="0"/>
    </xf>
    <xf numFmtId="0" fontId="36" fillId="7" borderId="33" xfId="0" applyFont="1" applyFill="1" applyBorder="1" applyAlignment="1" applyProtection="1">
      <alignment horizontal="center" vertical="center"/>
      <protection locked="0"/>
    </xf>
    <xf numFmtId="0" fontId="36" fillId="7" borderId="30" xfId="0" applyFont="1" applyFill="1" applyBorder="1" applyAlignment="1" applyProtection="1">
      <alignment horizontal="center" vertical="center"/>
      <protection locked="0"/>
    </xf>
    <xf numFmtId="0" fontId="36" fillId="7" borderId="34" xfId="0" applyFont="1" applyFill="1" applyBorder="1" applyAlignment="1" applyProtection="1">
      <alignment horizontal="center" vertical="center"/>
      <protection locked="0"/>
    </xf>
    <xf numFmtId="3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D4A8"/>
      <color rgb="FF850909"/>
      <color rgb="FFBC1097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2</xdr:col>
      <xdr:colOff>4419600</xdr:colOff>
      <xdr:row>3</xdr:row>
      <xdr:rowOff>228600</xdr:rowOff>
    </xdr:to>
    <xdr:pic>
      <xdr:nvPicPr>
        <xdr:cNvPr id="21" name="22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12839700" cy="3581400"/>
        </a:xfrm>
        <a:prstGeom prst="rect">
          <a:avLst/>
        </a:prstGeom>
      </xdr:spPr>
    </xdr:pic>
    <xdr:clientData/>
  </xdr:twoCellAnchor>
  <xdr:twoCellAnchor>
    <xdr:from>
      <xdr:col>33</xdr:col>
      <xdr:colOff>1524000</xdr:colOff>
      <xdr:row>6</xdr:row>
      <xdr:rowOff>609600</xdr:rowOff>
    </xdr:from>
    <xdr:to>
      <xdr:col>33</xdr:col>
      <xdr:colOff>2567328</xdr:colOff>
      <xdr:row>7</xdr:row>
      <xdr:rowOff>1313769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72745400" y="75438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36</xdr:col>
      <xdr:colOff>7620000</xdr:colOff>
      <xdr:row>6</xdr:row>
      <xdr:rowOff>914400</xdr:rowOff>
    </xdr:from>
    <xdr:to>
      <xdr:col>36</xdr:col>
      <xdr:colOff>8663328</xdr:colOff>
      <xdr:row>8</xdr:row>
      <xdr:rowOff>94569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3489600" y="78486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37</xdr:col>
      <xdr:colOff>7315200</xdr:colOff>
      <xdr:row>6</xdr:row>
      <xdr:rowOff>838200</xdr:rowOff>
    </xdr:from>
    <xdr:to>
      <xdr:col>37</xdr:col>
      <xdr:colOff>8358528</xdr:colOff>
      <xdr:row>8</xdr:row>
      <xdr:rowOff>18369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882000" y="7772400"/>
          <a:ext cx="1043328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C29" sqref="C29"/>
    </sheetView>
  </sheetViews>
  <sheetFormatPr baseColWidth="10" defaultColWidth="11" defaultRowHeight="15.75"/>
  <cols>
    <col min="1" max="1" width="23.125" customWidth="1"/>
  </cols>
  <sheetData>
    <row r="1" spans="1:1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40"/>
  <sheetViews>
    <sheetView showGridLines="0" tabSelected="1" topLeftCell="A6" zoomScale="19" zoomScaleNormal="19" workbookViewId="0">
      <pane xSplit="7" ySplit="7" topLeftCell="X19" activePane="bottomRight" state="frozen"/>
      <selection pane="topRight"/>
      <selection pane="bottomLeft"/>
      <selection pane="bottomRight" activeCell="AA34" sqref="AA34"/>
    </sheetView>
  </sheetViews>
  <sheetFormatPr baseColWidth="10" defaultColWidth="0" defaultRowHeight="0" customHeight="1" zeroHeight="1"/>
  <cols>
    <col min="1" max="1" width="77.5" style="62" customWidth="1"/>
    <col min="2" max="2" width="34.625" style="57" customWidth="1"/>
    <col min="3" max="3" width="130.875" style="4" customWidth="1"/>
    <col min="4" max="4" width="177" style="4" hidden="1" customWidth="1"/>
    <col min="5" max="5" width="235.25" style="5" customWidth="1"/>
    <col min="6" max="6" width="39.875" style="32" customWidth="1"/>
    <col min="7" max="7" width="167.25" style="32" customWidth="1"/>
    <col min="8" max="8" width="59" style="57" customWidth="1"/>
    <col min="9" max="9" width="59" style="62" customWidth="1"/>
    <col min="10" max="10" width="59" style="57" customWidth="1"/>
    <col min="11" max="11" width="59" style="62" customWidth="1"/>
    <col min="12" max="12" width="59" style="57" customWidth="1"/>
    <col min="13" max="13" width="59" style="62" customWidth="1"/>
    <col min="14" max="14" width="59" style="57" customWidth="1"/>
    <col min="15" max="15" width="59" style="62" customWidth="1"/>
    <col min="16" max="16" width="59" style="57" hidden="1" customWidth="1"/>
    <col min="17" max="17" width="59" style="62" hidden="1" customWidth="1"/>
    <col min="18" max="18" width="59" style="57" hidden="1" customWidth="1"/>
    <col min="19" max="19" width="59" style="62" hidden="1" customWidth="1"/>
    <col min="20" max="20" width="59" style="57" hidden="1" customWidth="1"/>
    <col min="21" max="21" width="59" style="62" hidden="1" customWidth="1"/>
    <col min="22" max="22" width="59" style="57" hidden="1" customWidth="1"/>
    <col min="23" max="23" width="59" style="62" hidden="1" customWidth="1"/>
    <col min="24" max="27" width="60" style="57" customWidth="1"/>
    <col min="28" max="31" width="60" style="57" hidden="1" customWidth="1"/>
    <col min="32" max="32" width="55.875" style="62" customWidth="1"/>
    <col min="33" max="33" width="47.875" style="62" customWidth="1"/>
    <col min="34" max="34" width="56.875" style="62" customWidth="1"/>
    <col min="35" max="35" width="47.875" style="62" customWidth="1"/>
    <col min="36" max="36" width="63.875" style="62" customWidth="1"/>
    <col min="37" max="38" width="206.125" style="15" hidden="1" customWidth="1"/>
    <col min="39" max="39" width="95.625" style="4" customWidth="1"/>
    <col min="40" max="40" width="87.875" style="4" customWidth="1"/>
    <col min="41" max="41" width="78" style="4" customWidth="1"/>
    <col min="42" max="42" width="123" style="4" customWidth="1"/>
    <col min="43" max="43" width="9.875" style="62" hidden="1" customWidth="1"/>
    <col min="44" max="47" width="47.75" style="62" hidden="1" customWidth="1"/>
    <col min="48" max="48" width="55.75" style="62" hidden="1" customWidth="1"/>
    <col min="49" max="53" width="47.75" style="62" hidden="1" customWidth="1"/>
    <col min="54" max="55" width="206.125" style="4" hidden="1" customWidth="1"/>
    <col min="56" max="57" width="65.125" style="4" hidden="1" customWidth="1"/>
    <col min="58" max="58" width="76.5" style="4" hidden="1" customWidth="1"/>
    <col min="59" max="59" width="116.5" style="4" hidden="1" customWidth="1"/>
    <col min="60" max="60" width="13.875" style="4" hidden="1" customWidth="1"/>
    <col min="61" max="61" width="48.25" style="4" hidden="1" customWidth="1"/>
    <col min="62" max="62" width="41" style="4" hidden="1" customWidth="1"/>
    <col min="63" max="63" width="48" style="4" hidden="1" customWidth="1"/>
    <col min="64" max="64" width="41" style="4" hidden="1" customWidth="1"/>
    <col min="65" max="65" width="60" style="4" hidden="1" customWidth="1"/>
    <col min="66" max="66" width="36.375" style="4" hidden="1" customWidth="1"/>
    <col min="67" max="67" width="41" style="4" hidden="1" customWidth="1"/>
    <col min="68" max="68" width="43.25" style="4" hidden="1" customWidth="1"/>
    <col min="69" max="69" width="41" style="4" hidden="1" customWidth="1"/>
    <col min="70" max="70" width="69" style="4" hidden="1" customWidth="1"/>
    <col min="71" max="72" width="206.125" style="4" hidden="1" customWidth="1"/>
    <col min="73" max="74" width="65.125" style="4" hidden="1" customWidth="1"/>
    <col min="75" max="76" width="97.125" style="4" hidden="1" customWidth="1"/>
    <col min="77" max="77" width="9" style="4" hidden="1" customWidth="1"/>
    <col min="78" max="80" width="46.75" style="62" hidden="1" customWidth="1"/>
    <col min="81" max="81" width="48.75" style="62" hidden="1" customWidth="1"/>
    <col min="82" max="82" width="67.75" style="62" hidden="1" customWidth="1"/>
    <col min="83" max="86" width="46.75" style="62" hidden="1" customWidth="1"/>
    <col min="87" max="87" width="57.75" style="62" hidden="1" customWidth="1"/>
    <col min="88" max="89" width="206.125" style="4" hidden="1" customWidth="1"/>
    <col min="90" max="90" width="65.125" style="4" hidden="1" customWidth="1"/>
    <col min="91" max="91" width="62.375" style="4" hidden="1" customWidth="1"/>
    <col min="92" max="92" width="84.375" style="4" hidden="1" customWidth="1"/>
    <col min="93" max="93" width="100.25" style="4" hidden="1" customWidth="1"/>
    <col min="94" max="94" width="9" style="4" customWidth="1"/>
    <col min="95" max="95" width="11.25" style="4" customWidth="1"/>
    <col min="96" max="16384" width="11.25" style="4" hidden="1"/>
  </cols>
  <sheetData>
    <row r="1" spans="1:93" ht="90" customHeight="1">
      <c r="X1" s="169" t="s">
        <v>33</v>
      </c>
      <c r="Y1" s="169"/>
      <c r="Z1" s="169"/>
      <c r="AA1" s="169"/>
      <c r="AB1" s="169"/>
      <c r="AC1" s="169"/>
      <c r="AD1" s="169"/>
      <c r="AE1" s="169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</row>
    <row r="2" spans="1:93" ht="75">
      <c r="X2" s="169"/>
      <c r="Y2" s="169"/>
      <c r="Z2" s="169"/>
      <c r="AA2" s="169"/>
      <c r="AB2" s="169"/>
      <c r="AC2" s="169"/>
      <c r="AD2" s="169"/>
      <c r="AE2" s="169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</row>
    <row r="3" spans="1:93" ht="75">
      <c r="X3" s="169"/>
      <c r="Y3" s="169"/>
      <c r="Z3" s="169"/>
      <c r="AA3" s="169"/>
      <c r="AB3" s="169"/>
      <c r="AC3" s="169"/>
      <c r="AD3" s="169"/>
      <c r="AE3" s="169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</row>
    <row r="4" spans="1:93" ht="75">
      <c r="X4" s="169"/>
      <c r="Y4" s="169"/>
      <c r="Z4" s="169"/>
      <c r="AA4" s="169"/>
      <c r="AB4" s="169"/>
      <c r="AC4" s="169"/>
      <c r="AD4" s="169"/>
      <c r="AE4" s="169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</row>
    <row r="5" spans="1:93" ht="60" customHeight="1">
      <c r="X5" s="169"/>
      <c r="Y5" s="169"/>
      <c r="Z5" s="169"/>
      <c r="AA5" s="169"/>
      <c r="AB5" s="169"/>
      <c r="AC5" s="169"/>
      <c r="AD5" s="169"/>
      <c r="AE5" s="169"/>
      <c r="AG5" s="63"/>
      <c r="AH5" s="63"/>
      <c r="AI5" s="63"/>
      <c r="AJ5" s="63"/>
      <c r="AK5" s="37"/>
      <c r="AL5" s="37"/>
      <c r="AM5" s="38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</row>
    <row r="6" spans="1:93" s="3" customFormat="1" ht="126.6" customHeight="1">
      <c r="A6" s="232" t="s">
        <v>34</v>
      </c>
      <c r="B6" s="232"/>
      <c r="C6" s="232"/>
      <c r="D6" s="232"/>
      <c r="E6" s="232"/>
      <c r="F6" s="232"/>
      <c r="G6" s="232"/>
      <c r="H6" s="57"/>
      <c r="I6" s="64"/>
      <c r="J6" s="58"/>
      <c r="K6" s="64"/>
      <c r="L6" s="58"/>
      <c r="M6" s="64"/>
      <c r="N6" s="58"/>
      <c r="O6" s="64"/>
      <c r="P6" s="58"/>
      <c r="Q6" s="64"/>
      <c r="R6" s="58"/>
      <c r="S6" s="64"/>
      <c r="T6" s="58"/>
      <c r="U6" s="64"/>
      <c r="V6" s="58"/>
      <c r="W6" s="64"/>
      <c r="X6" s="161" t="s">
        <v>35</v>
      </c>
      <c r="Y6" s="162"/>
      <c r="Z6" s="162"/>
      <c r="AA6" s="162"/>
      <c r="AB6" s="58"/>
      <c r="AC6" s="58"/>
      <c r="AD6" s="58"/>
      <c r="AE6" s="58"/>
      <c r="AF6" s="64"/>
      <c r="AG6" s="65"/>
      <c r="AH6" s="62"/>
      <c r="AI6" s="65"/>
      <c r="AJ6" s="65"/>
      <c r="AK6" s="39"/>
      <c r="AL6" s="39"/>
      <c r="AM6" s="40"/>
      <c r="AN6" s="7"/>
      <c r="AO6" s="7"/>
      <c r="AP6" s="7"/>
      <c r="AQ6" s="62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C6" s="62"/>
      <c r="CD6" s="77"/>
      <c r="CE6" s="77"/>
      <c r="CF6" s="77"/>
      <c r="CG6" s="77"/>
      <c r="CH6" s="77"/>
      <c r="CI6" s="77"/>
      <c r="CJ6" s="35"/>
      <c r="CK6" s="35"/>
    </row>
    <row r="7" spans="1:93" s="3" customFormat="1" ht="75">
      <c r="A7" s="62"/>
      <c r="B7" s="57"/>
      <c r="E7" s="6"/>
      <c r="F7" s="32"/>
      <c r="G7" s="32"/>
      <c r="H7" s="57"/>
      <c r="I7" s="62"/>
      <c r="J7" s="57"/>
      <c r="K7" s="62"/>
      <c r="L7" s="57"/>
      <c r="M7" s="62"/>
      <c r="N7" s="57"/>
      <c r="O7" s="62"/>
      <c r="P7" s="57"/>
      <c r="Q7" s="62"/>
      <c r="R7" s="57"/>
      <c r="S7" s="62"/>
      <c r="T7" s="57"/>
      <c r="U7" s="62"/>
      <c r="V7" s="57"/>
      <c r="W7" s="62"/>
      <c r="X7" s="163"/>
      <c r="Y7" s="163"/>
      <c r="Z7" s="163"/>
      <c r="AA7" s="163"/>
      <c r="AB7" s="57"/>
      <c r="AC7" s="57"/>
      <c r="AD7" s="57"/>
      <c r="AE7" s="57"/>
      <c r="AF7" s="62"/>
      <c r="AG7" s="63"/>
      <c r="AH7" s="62"/>
      <c r="AI7" s="63"/>
      <c r="AJ7" s="63"/>
      <c r="AK7" s="37"/>
      <c r="AL7" s="37"/>
      <c r="AM7" s="41"/>
      <c r="AQ7" s="62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C7" s="62"/>
      <c r="CD7" s="77"/>
      <c r="CE7" s="77"/>
      <c r="CF7" s="77"/>
      <c r="CG7" s="77"/>
      <c r="CH7" s="77"/>
      <c r="CI7" s="77" t="s">
        <v>36</v>
      </c>
      <c r="CJ7" s="35"/>
      <c r="CK7" s="35"/>
    </row>
    <row r="8" spans="1:93" s="54" customFormat="1" ht="101.25" thickBot="1">
      <c r="A8" s="247" t="s">
        <v>37</v>
      </c>
      <c r="B8" s="247"/>
      <c r="C8" s="247"/>
      <c r="D8" s="248" t="s">
        <v>38</v>
      </c>
      <c r="E8" s="248"/>
      <c r="H8" s="57"/>
      <c r="I8" s="62"/>
      <c r="J8" s="57"/>
      <c r="K8" s="62"/>
      <c r="L8" s="57"/>
      <c r="M8" s="62"/>
      <c r="N8" s="57"/>
      <c r="O8" s="62"/>
      <c r="P8" s="57"/>
      <c r="Q8" s="62"/>
      <c r="R8" s="57"/>
      <c r="S8" s="62"/>
      <c r="T8" s="57"/>
      <c r="U8" s="62"/>
      <c r="V8" s="57"/>
      <c r="W8" s="62"/>
      <c r="X8" s="163"/>
      <c r="Y8" s="163"/>
      <c r="Z8" s="163"/>
      <c r="AA8" s="163"/>
      <c r="AB8" s="57"/>
      <c r="AC8" s="57"/>
      <c r="AD8" s="57"/>
      <c r="AE8" s="57"/>
      <c r="AF8" s="64"/>
      <c r="AG8" s="65"/>
      <c r="AH8" s="62"/>
      <c r="AI8" s="65"/>
      <c r="AJ8" s="65"/>
      <c r="AK8" s="56"/>
      <c r="AL8" s="56"/>
      <c r="AM8" s="56"/>
      <c r="AN8" s="55"/>
      <c r="AO8" s="55"/>
      <c r="AP8" s="55"/>
      <c r="AQ8" s="62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C8" s="62"/>
      <c r="CD8" s="77"/>
      <c r="CE8" s="77"/>
      <c r="CF8" s="77"/>
      <c r="CG8" s="77"/>
      <c r="CH8" s="77"/>
      <c r="CI8" s="77"/>
      <c r="CJ8" s="78"/>
      <c r="CK8" s="78"/>
    </row>
    <row r="9" spans="1:93" s="20" customFormat="1" ht="372" customHeight="1" thickBot="1">
      <c r="A9" s="96"/>
      <c r="B9" s="98"/>
      <c r="C9" s="18"/>
      <c r="D9" s="19"/>
      <c r="E9" s="19"/>
      <c r="F9" s="32"/>
      <c r="G9" s="32"/>
      <c r="H9" s="57"/>
      <c r="I9" s="57"/>
      <c r="J9" s="57"/>
      <c r="K9" s="57"/>
      <c r="L9" s="57"/>
      <c r="M9" s="57"/>
      <c r="N9" s="57"/>
      <c r="O9" s="79"/>
      <c r="P9" s="59"/>
      <c r="Q9" s="79"/>
      <c r="R9" s="61"/>
      <c r="S9" s="72"/>
      <c r="T9" s="61"/>
      <c r="U9" s="72"/>
      <c r="V9" s="61"/>
      <c r="W9" s="72"/>
      <c r="X9" s="173" t="s">
        <v>39</v>
      </c>
      <c r="Y9" s="173"/>
      <c r="Z9" s="173"/>
      <c r="AA9" s="173"/>
      <c r="AB9" s="173"/>
      <c r="AC9" s="173"/>
      <c r="AD9" s="173"/>
      <c r="AE9" s="173"/>
      <c r="AF9" s="174"/>
      <c r="AG9" s="66"/>
      <c r="AH9" s="136" t="s">
        <v>40</v>
      </c>
      <c r="AI9" s="57"/>
      <c r="AK9" s="135" t="s">
        <v>41</v>
      </c>
      <c r="AL9" s="135" t="s">
        <v>42</v>
      </c>
      <c r="AM9" s="42"/>
      <c r="AN9" s="36"/>
      <c r="AO9" s="36"/>
      <c r="AP9" s="36"/>
      <c r="AQ9" s="62"/>
      <c r="AR9" s="62"/>
      <c r="AS9" s="62"/>
      <c r="BD9" s="3"/>
      <c r="BE9" s="35"/>
      <c r="BF9" s="35"/>
      <c r="BG9" s="35"/>
      <c r="BI9" s="34"/>
      <c r="BJ9" s="34"/>
      <c r="BU9" s="34"/>
      <c r="BV9" s="21"/>
      <c r="BW9" s="21"/>
      <c r="BX9" s="34"/>
      <c r="BY9" s="21"/>
      <c r="BZ9" s="75"/>
      <c r="CA9" s="75"/>
      <c r="CC9" s="84"/>
      <c r="CD9" s="84"/>
      <c r="CH9" s="84"/>
      <c r="CI9" s="84"/>
      <c r="CO9" s="34"/>
    </row>
    <row r="10" spans="1:93" s="54" customFormat="1" ht="109.9" customHeight="1" thickBot="1">
      <c r="A10" s="241" t="s">
        <v>43</v>
      </c>
      <c r="B10" s="244" t="s">
        <v>44</v>
      </c>
      <c r="C10" s="244" t="s">
        <v>45</v>
      </c>
      <c r="D10" s="244" t="s">
        <v>46</v>
      </c>
      <c r="E10" s="244" t="s">
        <v>47</v>
      </c>
      <c r="F10" s="244" t="s">
        <v>48</v>
      </c>
      <c r="G10" s="249" t="s">
        <v>49</v>
      </c>
      <c r="H10" s="262" t="s">
        <v>50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52" t="s">
        <v>51</v>
      </c>
      <c r="Y10" s="252"/>
      <c r="Z10" s="252"/>
      <c r="AA10" s="252"/>
      <c r="AB10" s="252"/>
      <c r="AC10" s="252"/>
      <c r="AD10" s="252"/>
      <c r="AE10" s="253"/>
      <c r="AF10" s="259" t="s">
        <v>52</v>
      </c>
      <c r="AG10" s="260"/>
      <c r="AH10" s="260"/>
      <c r="AI10" s="260"/>
      <c r="AJ10" s="260"/>
      <c r="AK10" s="260"/>
      <c r="AL10" s="260"/>
      <c r="AM10" s="260"/>
      <c r="AN10" s="260"/>
      <c r="AO10" s="260"/>
      <c r="AP10" s="261"/>
      <c r="AR10" s="254" t="s">
        <v>53</v>
      </c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I10" s="170" t="s">
        <v>54</v>
      </c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2"/>
      <c r="BZ10" s="170" t="s">
        <v>55</v>
      </c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</row>
    <row r="11" spans="1:93" s="57" customFormat="1" ht="120.6" customHeight="1" thickBot="1">
      <c r="A11" s="242"/>
      <c r="B11" s="245"/>
      <c r="C11" s="245"/>
      <c r="D11" s="245"/>
      <c r="E11" s="245"/>
      <c r="F11" s="245"/>
      <c r="G11" s="250"/>
      <c r="H11" s="264" t="s">
        <v>56</v>
      </c>
      <c r="I11" s="256"/>
      <c r="J11" s="256"/>
      <c r="K11" s="256"/>
      <c r="L11" s="256"/>
      <c r="M11" s="256"/>
      <c r="N11" s="256"/>
      <c r="O11" s="265"/>
      <c r="P11" s="220" t="s">
        <v>57</v>
      </c>
      <c r="Q11" s="221"/>
      <c r="R11" s="221"/>
      <c r="S11" s="221"/>
      <c r="T11" s="221"/>
      <c r="U11" s="221"/>
      <c r="V11" s="221"/>
      <c r="W11" s="221"/>
      <c r="X11" s="256" t="s">
        <v>56</v>
      </c>
      <c r="Y11" s="256"/>
      <c r="Z11" s="256"/>
      <c r="AA11" s="256"/>
      <c r="AB11" s="220" t="s">
        <v>57</v>
      </c>
      <c r="AC11" s="221"/>
      <c r="AD11" s="221"/>
      <c r="AE11" s="257"/>
      <c r="AF11" s="259"/>
      <c r="AG11" s="260"/>
      <c r="AH11" s="260"/>
      <c r="AI11" s="260"/>
      <c r="AJ11" s="260"/>
      <c r="AK11" s="260"/>
      <c r="AL11" s="260"/>
      <c r="AM11" s="260"/>
      <c r="AN11" s="260"/>
      <c r="AO11" s="260"/>
      <c r="AP11" s="261"/>
      <c r="AR11" s="165" t="s">
        <v>58</v>
      </c>
      <c r="AS11" s="166"/>
      <c r="AT11" s="166"/>
      <c r="AU11" s="166"/>
      <c r="AV11" s="233"/>
      <c r="AW11" s="234" t="s">
        <v>59</v>
      </c>
      <c r="AX11" s="235"/>
      <c r="AY11" s="235"/>
      <c r="AZ11" s="235"/>
      <c r="BA11" s="236"/>
      <c r="BB11" s="237" t="s">
        <v>60</v>
      </c>
      <c r="BC11" s="239" t="s">
        <v>61</v>
      </c>
      <c r="BD11" s="175" t="s">
        <v>62</v>
      </c>
      <c r="BE11" s="175" t="s">
        <v>63</v>
      </c>
      <c r="BF11" s="175" t="s">
        <v>64</v>
      </c>
      <c r="BG11" s="175" t="s">
        <v>65</v>
      </c>
      <c r="BI11" s="165" t="s">
        <v>58</v>
      </c>
      <c r="BJ11" s="166"/>
      <c r="BK11" s="166"/>
      <c r="BL11" s="166"/>
      <c r="BM11" s="233"/>
      <c r="BN11" s="234" t="s">
        <v>59</v>
      </c>
      <c r="BO11" s="235"/>
      <c r="BP11" s="235"/>
      <c r="BQ11" s="235"/>
      <c r="BR11" s="236"/>
      <c r="BS11" s="237" t="s">
        <v>60</v>
      </c>
      <c r="BT11" s="239" t="s">
        <v>61</v>
      </c>
      <c r="BU11" s="175" t="s">
        <v>62</v>
      </c>
      <c r="BV11" s="175" t="s">
        <v>63</v>
      </c>
      <c r="BW11" s="175" t="s">
        <v>64</v>
      </c>
      <c r="BX11" s="175" t="s">
        <v>65</v>
      </c>
      <c r="BZ11" s="165" t="s">
        <v>58</v>
      </c>
      <c r="CA11" s="166"/>
      <c r="CB11" s="166"/>
      <c r="CC11" s="166"/>
      <c r="CD11" s="100"/>
      <c r="CE11" s="266" t="s">
        <v>59</v>
      </c>
      <c r="CF11" s="267"/>
      <c r="CG11" s="267"/>
      <c r="CH11" s="267"/>
      <c r="CI11" s="268"/>
      <c r="CJ11" s="237" t="s">
        <v>60</v>
      </c>
      <c r="CK11" s="239" t="s">
        <v>61</v>
      </c>
      <c r="CL11" s="175" t="s">
        <v>62</v>
      </c>
      <c r="CM11" s="175" t="s">
        <v>63</v>
      </c>
      <c r="CN11" s="175" t="s">
        <v>64</v>
      </c>
      <c r="CO11" s="175" t="s">
        <v>65</v>
      </c>
    </row>
    <row r="12" spans="1:93" s="110" customFormat="1" ht="313.5" customHeight="1" thickBot="1">
      <c r="A12" s="243"/>
      <c r="B12" s="246"/>
      <c r="C12" s="246"/>
      <c r="D12" s="246"/>
      <c r="E12" s="246"/>
      <c r="F12" s="246"/>
      <c r="G12" s="251"/>
      <c r="H12" s="101" t="s">
        <v>66</v>
      </c>
      <c r="I12" s="102" t="s">
        <v>67</v>
      </c>
      <c r="J12" s="103" t="s">
        <v>68</v>
      </c>
      <c r="K12" s="102" t="s">
        <v>67</v>
      </c>
      <c r="L12" s="103" t="s">
        <v>69</v>
      </c>
      <c r="M12" s="102" t="s">
        <v>67</v>
      </c>
      <c r="N12" s="103" t="s">
        <v>70</v>
      </c>
      <c r="O12" s="102" t="s">
        <v>67</v>
      </c>
      <c r="P12" s="101" t="s">
        <v>66</v>
      </c>
      <c r="Q12" s="102" t="s">
        <v>67</v>
      </c>
      <c r="R12" s="103" t="s">
        <v>68</v>
      </c>
      <c r="S12" s="102" t="s">
        <v>67</v>
      </c>
      <c r="T12" s="103" t="s">
        <v>69</v>
      </c>
      <c r="U12" s="102" t="s">
        <v>67</v>
      </c>
      <c r="V12" s="103" t="s">
        <v>70</v>
      </c>
      <c r="W12" s="102" t="s">
        <v>67</v>
      </c>
      <c r="X12" s="101" t="s">
        <v>66</v>
      </c>
      <c r="Y12" s="103" t="s">
        <v>68</v>
      </c>
      <c r="Z12" s="103" t="s">
        <v>69</v>
      </c>
      <c r="AA12" s="103" t="s">
        <v>70</v>
      </c>
      <c r="AB12" s="101" t="s">
        <v>66</v>
      </c>
      <c r="AC12" s="103" t="s">
        <v>68</v>
      </c>
      <c r="AD12" s="103" t="s">
        <v>69</v>
      </c>
      <c r="AE12" s="103" t="s">
        <v>70</v>
      </c>
      <c r="AF12" s="105" t="s">
        <v>71</v>
      </c>
      <c r="AG12" s="105" t="s">
        <v>67</v>
      </c>
      <c r="AH12" s="106" t="s">
        <v>72</v>
      </c>
      <c r="AI12" s="105" t="s">
        <v>67</v>
      </c>
      <c r="AJ12" s="107" t="s">
        <v>73</v>
      </c>
      <c r="AK12" s="108" t="s">
        <v>60</v>
      </c>
      <c r="AL12" s="108" t="s">
        <v>61</v>
      </c>
      <c r="AM12" s="101" t="s">
        <v>62</v>
      </c>
      <c r="AN12" s="109" t="s">
        <v>63</v>
      </c>
      <c r="AO12" s="104" t="s">
        <v>64</v>
      </c>
      <c r="AP12" s="104" t="s">
        <v>65</v>
      </c>
      <c r="AR12" s="111" t="s">
        <v>71</v>
      </c>
      <c r="AS12" s="112" t="s">
        <v>67</v>
      </c>
      <c r="AT12" s="106" t="s">
        <v>72</v>
      </c>
      <c r="AU12" s="112" t="s">
        <v>67</v>
      </c>
      <c r="AV12" s="113" t="s">
        <v>73</v>
      </c>
      <c r="AW12" s="111" t="s">
        <v>71</v>
      </c>
      <c r="AX12" s="112" t="s">
        <v>67</v>
      </c>
      <c r="AY12" s="112" t="s">
        <v>72</v>
      </c>
      <c r="AZ12" s="114" t="s">
        <v>67</v>
      </c>
      <c r="BA12" s="113" t="s">
        <v>73</v>
      </c>
      <c r="BB12" s="238"/>
      <c r="BC12" s="240"/>
      <c r="BD12" s="176"/>
      <c r="BE12" s="176"/>
      <c r="BF12" s="176"/>
      <c r="BG12" s="176"/>
      <c r="BI12" s="111" t="s">
        <v>71</v>
      </c>
      <c r="BJ12" s="112" t="s">
        <v>67</v>
      </c>
      <c r="BK12" s="106" t="s">
        <v>72</v>
      </c>
      <c r="BL12" s="112" t="s">
        <v>67</v>
      </c>
      <c r="BM12" s="113" t="s">
        <v>73</v>
      </c>
      <c r="BN12" s="111" t="s">
        <v>71</v>
      </c>
      <c r="BO12" s="112" t="s">
        <v>67</v>
      </c>
      <c r="BP12" s="112" t="s">
        <v>72</v>
      </c>
      <c r="BQ12" s="114" t="s">
        <v>67</v>
      </c>
      <c r="BR12" s="113" t="s">
        <v>73</v>
      </c>
      <c r="BS12" s="238"/>
      <c r="BT12" s="240"/>
      <c r="BU12" s="176"/>
      <c r="BV12" s="176"/>
      <c r="BW12" s="176"/>
      <c r="BX12" s="176"/>
      <c r="BZ12" s="115" t="s">
        <v>71</v>
      </c>
      <c r="CA12" s="105" t="s">
        <v>67</v>
      </c>
      <c r="CB12" s="106" t="s">
        <v>72</v>
      </c>
      <c r="CC12" s="105" t="s">
        <v>67</v>
      </c>
      <c r="CD12" s="113" t="s">
        <v>73</v>
      </c>
      <c r="CE12" s="115" t="s">
        <v>71</v>
      </c>
      <c r="CF12" s="105" t="s">
        <v>67</v>
      </c>
      <c r="CG12" s="105" t="s">
        <v>72</v>
      </c>
      <c r="CH12" s="105" t="s">
        <v>67</v>
      </c>
      <c r="CI12" s="113" t="s">
        <v>73</v>
      </c>
      <c r="CJ12" s="238"/>
      <c r="CK12" s="240"/>
      <c r="CL12" s="176"/>
      <c r="CM12" s="176"/>
      <c r="CN12" s="176"/>
      <c r="CO12" s="176"/>
    </row>
    <row r="13" spans="1:93" s="3" customFormat="1" ht="204" customHeight="1" thickBot="1">
      <c r="A13" s="205" t="s">
        <v>74</v>
      </c>
      <c r="B13" s="223">
        <v>1</v>
      </c>
      <c r="C13" s="224" t="s">
        <v>75</v>
      </c>
      <c r="D13" s="225" t="s">
        <v>76</v>
      </c>
      <c r="E13" s="124" t="s">
        <v>77</v>
      </c>
      <c r="F13" s="216" t="s">
        <v>78</v>
      </c>
      <c r="G13" s="125" t="s">
        <v>79</v>
      </c>
      <c r="H13" s="226"/>
      <c r="I13" s="177"/>
      <c r="J13" s="177"/>
      <c r="K13" s="177"/>
      <c r="L13" s="177"/>
      <c r="M13" s="227"/>
      <c r="N13" s="116">
        <v>474757</v>
      </c>
      <c r="O13" s="230">
        <f>IFERROR(((N13/N14)-1),"")</f>
        <v>-1.0784838717070921E-2</v>
      </c>
      <c r="P13" s="226"/>
      <c r="Q13" s="177"/>
      <c r="R13" s="177"/>
      <c r="S13" s="177"/>
      <c r="T13" s="177"/>
      <c r="U13" s="227"/>
      <c r="V13" s="116"/>
      <c r="W13" s="230" t="str">
        <f>IFERROR(((V13/V14)-1),"")</f>
        <v/>
      </c>
      <c r="X13" s="177"/>
      <c r="Y13" s="177"/>
      <c r="Z13" s="178"/>
      <c r="AA13" s="118">
        <f>N13</f>
        <v>474757</v>
      </c>
      <c r="AB13" s="206"/>
      <c r="AC13" s="207"/>
      <c r="AD13" s="208"/>
      <c r="AE13" s="118">
        <f t="shared" ref="AE13:AE20" si="0">V13</f>
        <v>0</v>
      </c>
      <c r="AF13" s="67"/>
      <c r="AG13" s="68"/>
      <c r="AH13" s="68"/>
      <c r="AI13" s="68"/>
      <c r="AJ13" s="68"/>
      <c r="AK13" s="16"/>
      <c r="AL13" s="16"/>
      <c r="AM13" s="139" t="s">
        <v>80</v>
      </c>
      <c r="AN13" s="53"/>
      <c r="AO13" s="53"/>
      <c r="AP13" s="89"/>
      <c r="AQ13" s="62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8"/>
      <c r="BC13" s="8"/>
      <c r="BD13" s="88"/>
      <c r="BE13" s="53"/>
      <c r="BF13" s="53"/>
      <c r="BG13" s="53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88"/>
      <c r="BV13" s="53"/>
      <c r="BW13" s="53"/>
      <c r="BX13" s="53"/>
      <c r="BY13" s="10"/>
      <c r="BZ13" s="76">
        <f>V13</f>
        <v>0</v>
      </c>
      <c r="CA13" s="167">
        <f>IFERROR(((BZ13/BZ14)-1),"")</f>
        <v>-1</v>
      </c>
      <c r="CB13" s="44"/>
      <c r="CC13" s="167" t="str">
        <f>IFERROR(((CB13/CB14)-1),"")</f>
        <v/>
      </c>
      <c r="CD13" s="160">
        <f>IFERROR(CC13/CA13,0)</f>
        <v>0</v>
      </c>
      <c r="CE13" s="85">
        <f>BZ13</f>
        <v>0</v>
      </c>
      <c r="CF13" s="167">
        <f>IFERROR(((CE13/CE14)-1),"")</f>
        <v>-1</v>
      </c>
      <c r="CG13" s="87">
        <f>CB13</f>
        <v>0</v>
      </c>
      <c r="CH13" s="167" t="str">
        <f>IFERROR(((CG13/CG14)-1),"")</f>
        <v/>
      </c>
      <c r="CI13" s="160">
        <f>IFERROR(CH13/CF13,0)</f>
        <v>0</v>
      </c>
      <c r="CJ13" s="203"/>
      <c r="CK13" s="158"/>
      <c r="CL13" s="88"/>
      <c r="CM13" s="88"/>
      <c r="CN13" s="53"/>
      <c r="CO13" s="53"/>
    </row>
    <row r="14" spans="1:93" s="3" customFormat="1" ht="204" customHeight="1" thickBot="1">
      <c r="A14" s="222"/>
      <c r="B14" s="219"/>
      <c r="C14" s="215"/>
      <c r="D14" s="184"/>
      <c r="E14" s="126" t="s">
        <v>81</v>
      </c>
      <c r="F14" s="217"/>
      <c r="G14" s="127" t="s">
        <v>82</v>
      </c>
      <c r="H14" s="228"/>
      <c r="I14" s="179"/>
      <c r="J14" s="179"/>
      <c r="K14" s="179"/>
      <c r="L14" s="179"/>
      <c r="M14" s="229"/>
      <c r="N14" s="117">
        <v>479933</v>
      </c>
      <c r="O14" s="231"/>
      <c r="P14" s="228"/>
      <c r="Q14" s="179"/>
      <c r="R14" s="179"/>
      <c r="S14" s="179"/>
      <c r="T14" s="179"/>
      <c r="U14" s="229"/>
      <c r="V14" s="117"/>
      <c r="W14" s="231"/>
      <c r="X14" s="179"/>
      <c r="Y14" s="179"/>
      <c r="Z14" s="180"/>
      <c r="AA14" s="119">
        <f>N14</f>
        <v>479933</v>
      </c>
      <c r="AB14" s="209"/>
      <c r="AC14" s="210"/>
      <c r="AD14" s="211"/>
      <c r="AE14" s="119">
        <f t="shared" si="0"/>
        <v>0</v>
      </c>
      <c r="AF14" s="69"/>
      <c r="AG14" s="70"/>
      <c r="AH14" s="70"/>
      <c r="AI14" s="70"/>
      <c r="AJ14" s="70"/>
      <c r="AK14" s="17"/>
      <c r="AL14" s="17"/>
      <c r="AM14" s="140" t="s">
        <v>80</v>
      </c>
      <c r="AN14" s="52"/>
      <c r="AO14" s="52"/>
      <c r="AP14" s="91"/>
      <c r="AQ14" s="62"/>
      <c r="AR14" s="69"/>
      <c r="AS14" s="70"/>
      <c r="AT14" s="70"/>
      <c r="AU14" s="70"/>
      <c r="AV14" s="70"/>
      <c r="AW14" s="70"/>
      <c r="AX14" s="70"/>
      <c r="AY14" s="70"/>
      <c r="AZ14" s="70"/>
      <c r="BA14" s="70"/>
      <c r="BB14" s="9"/>
      <c r="BC14" s="9"/>
      <c r="BD14" s="90"/>
      <c r="BE14" s="52"/>
      <c r="BF14" s="52"/>
      <c r="BG14" s="52"/>
      <c r="BI14" s="13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90"/>
      <c r="BV14" s="52"/>
      <c r="BW14" s="52"/>
      <c r="BX14" s="52"/>
      <c r="BY14" s="10"/>
      <c r="BZ14" s="46">
        <f>N14</f>
        <v>479933</v>
      </c>
      <c r="CA14" s="168"/>
      <c r="CB14" s="47"/>
      <c r="CC14" s="168"/>
      <c r="CD14" s="150"/>
      <c r="CE14" s="86">
        <f>BZ14</f>
        <v>479933</v>
      </c>
      <c r="CF14" s="168"/>
      <c r="CG14" s="51">
        <f>CB14</f>
        <v>0</v>
      </c>
      <c r="CH14" s="168"/>
      <c r="CI14" s="150"/>
      <c r="CJ14" s="145"/>
      <c r="CK14" s="147"/>
      <c r="CL14" s="90"/>
      <c r="CM14" s="90"/>
      <c r="CN14" s="52"/>
      <c r="CO14" s="52"/>
    </row>
    <row r="15" spans="1:93" s="3" customFormat="1" ht="252.6" customHeight="1">
      <c r="A15" s="204" t="s">
        <v>83</v>
      </c>
      <c r="B15" s="218">
        <v>2</v>
      </c>
      <c r="C15" s="214" t="s">
        <v>84</v>
      </c>
      <c r="D15" s="183" t="s">
        <v>85</v>
      </c>
      <c r="E15" s="128" t="s">
        <v>86</v>
      </c>
      <c r="F15" s="216" t="s">
        <v>78</v>
      </c>
      <c r="G15" s="125" t="s">
        <v>79</v>
      </c>
      <c r="H15" s="226"/>
      <c r="I15" s="177"/>
      <c r="J15" s="177"/>
      <c r="K15" s="177"/>
      <c r="L15" s="177"/>
      <c r="M15" s="227"/>
      <c r="N15" s="116">
        <v>1514</v>
      </c>
      <c r="O15" s="199">
        <f>IFERROR((N15/N16),"")</f>
        <v>4.2711654018675771E-2</v>
      </c>
      <c r="P15" s="226"/>
      <c r="Q15" s="177"/>
      <c r="R15" s="177"/>
      <c r="S15" s="177"/>
      <c r="T15" s="177"/>
      <c r="U15" s="227"/>
      <c r="V15" s="116"/>
      <c r="W15" s="199" t="str">
        <f>IFERROR((V15/V16),"")</f>
        <v/>
      </c>
      <c r="X15" s="177"/>
      <c r="Y15" s="177"/>
      <c r="Z15" s="178"/>
      <c r="AA15" s="118">
        <f t="shared" ref="AA15:AA20" si="1">N15</f>
        <v>1514</v>
      </c>
      <c r="AB15" s="206"/>
      <c r="AC15" s="207"/>
      <c r="AD15" s="208"/>
      <c r="AE15" s="118">
        <f t="shared" si="0"/>
        <v>0</v>
      </c>
      <c r="AF15" s="67"/>
      <c r="AG15" s="68"/>
      <c r="AH15" s="68"/>
      <c r="AI15" s="68"/>
      <c r="AJ15" s="68"/>
      <c r="AK15" s="16"/>
      <c r="AL15" s="16"/>
      <c r="AM15" s="139" t="s">
        <v>80</v>
      </c>
      <c r="AN15" s="53"/>
      <c r="AO15" s="53"/>
      <c r="AP15" s="89"/>
      <c r="AQ15" s="62"/>
      <c r="AR15" s="67"/>
      <c r="AS15" s="68"/>
      <c r="AT15" s="68"/>
      <c r="AU15" s="68"/>
      <c r="AV15" s="68"/>
      <c r="AW15" s="68"/>
      <c r="AX15" s="68"/>
      <c r="AY15" s="68"/>
      <c r="AZ15" s="68"/>
      <c r="BA15" s="68"/>
      <c r="BB15" s="8"/>
      <c r="BC15" s="8"/>
      <c r="BD15" s="88"/>
      <c r="BE15" s="53"/>
      <c r="BF15" s="53"/>
      <c r="BG15" s="53"/>
      <c r="BI15" s="11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88"/>
      <c r="BV15" s="53"/>
      <c r="BW15" s="53"/>
      <c r="BX15" s="53"/>
      <c r="BY15" s="10"/>
      <c r="BZ15" s="76">
        <f t="shared" ref="BZ15" si="2">V15</f>
        <v>0</v>
      </c>
      <c r="CA15" s="148">
        <f>IFERROR((BZ15/BZ16),"")</f>
        <v>0</v>
      </c>
      <c r="CB15" s="44"/>
      <c r="CC15" s="148" t="str">
        <f>IFERROR((CB15/CB16),"")</f>
        <v/>
      </c>
      <c r="CD15" s="150">
        <f>IFERROR(CC15/CA15,0)</f>
        <v>0</v>
      </c>
      <c r="CE15" s="85">
        <f t="shared" ref="CE15:CE20" si="3">BZ15</f>
        <v>0</v>
      </c>
      <c r="CF15" s="148">
        <f>IFERROR((CE15/CE16),"")</f>
        <v>0</v>
      </c>
      <c r="CG15" s="50">
        <f t="shared" ref="CG15:CG20" si="4">CB15</f>
        <v>0</v>
      </c>
      <c r="CH15" s="148" t="str">
        <f>IFERROR((CG15/CG16),"")</f>
        <v/>
      </c>
      <c r="CI15" s="150">
        <f>IFERROR(CH15/CF15,0)</f>
        <v>0</v>
      </c>
      <c r="CJ15" s="144"/>
      <c r="CK15" s="146"/>
      <c r="CL15" s="88"/>
      <c r="CM15" s="88"/>
      <c r="CN15" s="53"/>
      <c r="CO15" s="53"/>
    </row>
    <row r="16" spans="1:93" s="3" customFormat="1" ht="252.6" customHeight="1">
      <c r="A16" s="205"/>
      <c r="B16" s="219"/>
      <c r="C16" s="215"/>
      <c r="D16" s="184"/>
      <c r="E16" s="126" t="s">
        <v>87</v>
      </c>
      <c r="F16" s="217"/>
      <c r="G16" s="129" t="s">
        <v>88</v>
      </c>
      <c r="H16" s="228"/>
      <c r="I16" s="179"/>
      <c r="J16" s="179"/>
      <c r="K16" s="179"/>
      <c r="L16" s="179"/>
      <c r="M16" s="229"/>
      <c r="N16" s="117">
        <v>35447</v>
      </c>
      <c r="O16" s="200"/>
      <c r="P16" s="228"/>
      <c r="Q16" s="179"/>
      <c r="R16" s="179"/>
      <c r="S16" s="179"/>
      <c r="T16" s="179"/>
      <c r="U16" s="229"/>
      <c r="V16" s="117"/>
      <c r="W16" s="200"/>
      <c r="X16" s="179"/>
      <c r="Y16" s="179"/>
      <c r="Z16" s="180"/>
      <c r="AA16" s="119">
        <f t="shared" si="1"/>
        <v>35447</v>
      </c>
      <c r="AB16" s="209"/>
      <c r="AC16" s="210"/>
      <c r="AD16" s="211"/>
      <c r="AE16" s="119">
        <f t="shared" si="0"/>
        <v>0</v>
      </c>
      <c r="AF16" s="69"/>
      <c r="AG16" s="70"/>
      <c r="AH16" s="70"/>
      <c r="AI16" s="70"/>
      <c r="AJ16" s="70"/>
      <c r="AK16" s="17"/>
      <c r="AL16" s="17"/>
      <c r="AM16" s="140" t="s">
        <v>80</v>
      </c>
      <c r="AN16" s="52"/>
      <c r="AO16" s="52"/>
      <c r="AP16" s="91"/>
      <c r="AQ16" s="62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9"/>
      <c r="BC16" s="9"/>
      <c r="BD16" s="90"/>
      <c r="BE16" s="52"/>
      <c r="BF16" s="52"/>
      <c r="BG16" s="52"/>
      <c r="BI16" s="13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90"/>
      <c r="BV16" s="52"/>
      <c r="BW16" s="52"/>
      <c r="BX16" s="52"/>
      <c r="BY16" s="10"/>
      <c r="BZ16" s="46">
        <f t="shared" ref="BZ16" si="5">N16</f>
        <v>35447</v>
      </c>
      <c r="CA16" s="149"/>
      <c r="CB16" s="47"/>
      <c r="CC16" s="149"/>
      <c r="CD16" s="150"/>
      <c r="CE16" s="86">
        <f t="shared" si="3"/>
        <v>35447</v>
      </c>
      <c r="CF16" s="149"/>
      <c r="CG16" s="51">
        <f t="shared" si="4"/>
        <v>0</v>
      </c>
      <c r="CH16" s="149"/>
      <c r="CI16" s="150"/>
      <c r="CJ16" s="145"/>
      <c r="CK16" s="147"/>
      <c r="CL16" s="90"/>
      <c r="CM16" s="90"/>
      <c r="CN16" s="52"/>
      <c r="CO16" s="52"/>
    </row>
    <row r="17" spans="1:93" s="3" customFormat="1" ht="252.6" customHeight="1">
      <c r="A17" s="205"/>
      <c r="B17" s="218">
        <v>3</v>
      </c>
      <c r="C17" s="214" t="s">
        <v>89</v>
      </c>
      <c r="D17" s="183" t="s">
        <v>90</v>
      </c>
      <c r="E17" s="128" t="s">
        <v>91</v>
      </c>
      <c r="F17" s="216" t="s">
        <v>78</v>
      </c>
      <c r="G17" s="125" t="s">
        <v>79</v>
      </c>
      <c r="H17" s="226"/>
      <c r="I17" s="177"/>
      <c r="J17" s="177"/>
      <c r="K17" s="177"/>
      <c r="L17" s="177"/>
      <c r="M17" s="227"/>
      <c r="N17" s="116">
        <v>7240</v>
      </c>
      <c r="O17" s="199">
        <f>IFERROR((N17/N18),"")</f>
        <v>5.0407296525795446E-2</v>
      </c>
      <c r="P17" s="226"/>
      <c r="Q17" s="177"/>
      <c r="R17" s="177"/>
      <c r="S17" s="177"/>
      <c r="T17" s="177"/>
      <c r="U17" s="227"/>
      <c r="V17" s="116"/>
      <c r="W17" s="199" t="str">
        <f>IFERROR((V17/V18),"")</f>
        <v/>
      </c>
      <c r="X17" s="177"/>
      <c r="Y17" s="177"/>
      <c r="Z17" s="178"/>
      <c r="AA17" s="118">
        <f t="shared" si="1"/>
        <v>7240</v>
      </c>
      <c r="AB17" s="206"/>
      <c r="AC17" s="207"/>
      <c r="AD17" s="208"/>
      <c r="AE17" s="118">
        <f t="shared" si="0"/>
        <v>0</v>
      </c>
      <c r="AF17" s="67"/>
      <c r="AG17" s="68"/>
      <c r="AH17" s="68"/>
      <c r="AI17" s="68"/>
      <c r="AJ17" s="68"/>
      <c r="AK17" s="16"/>
      <c r="AL17" s="16"/>
      <c r="AM17" s="139" t="s">
        <v>80</v>
      </c>
      <c r="AN17" s="53"/>
      <c r="AO17" s="53"/>
      <c r="AP17" s="89"/>
      <c r="AQ17" s="62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8"/>
      <c r="BC17" s="8"/>
      <c r="BD17" s="88"/>
      <c r="BE17" s="53"/>
      <c r="BF17" s="53"/>
      <c r="BG17" s="53"/>
      <c r="BI17" s="11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88"/>
      <c r="BV17" s="53"/>
      <c r="BW17" s="53"/>
      <c r="BX17" s="53"/>
      <c r="BY17" s="10"/>
      <c r="BZ17" s="76">
        <f t="shared" ref="BZ17" si="6">V17</f>
        <v>0</v>
      </c>
      <c r="CA17" s="148">
        <f>IFERROR((BZ17/BZ18),"")</f>
        <v>0</v>
      </c>
      <c r="CB17" s="44"/>
      <c r="CC17" s="148" t="str">
        <f>IFERROR((CB17/CB18),"")</f>
        <v/>
      </c>
      <c r="CD17" s="150">
        <f>IFERROR(CC17/CA17,0)</f>
        <v>0</v>
      </c>
      <c r="CE17" s="85">
        <f t="shared" si="3"/>
        <v>0</v>
      </c>
      <c r="CF17" s="148">
        <f>IFERROR((CE17/CE18),"")</f>
        <v>0</v>
      </c>
      <c r="CG17" s="50">
        <f t="shared" si="4"/>
        <v>0</v>
      </c>
      <c r="CH17" s="148" t="str">
        <f>IFERROR((CG17/CG18),"")</f>
        <v/>
      </c>
      <c r="CI17" s="150">
        <f>IFERROR(CH17/CF17,0)</f>
        <v>0</v>
      </c>
      <c r="CJ17" s="203"/>
      <c r="CK17" s="158"/>
      <c r="CL17" s="88"/>
      <c r="CM17" s="88"/>
      <c r="CN17" s="53"/>
      <c r="CO17" s="53"/>
    </row>
    <row r="18" spans="1:93" s="3" customFormat="1" ht="252.6" customHeight="1">
      <c r="A18" s="205"/>
      <c r="B18" s="219"/>
      <c r="C18" s="215"/>
      <c r="D18" s="184"/>
      <c r="E18" s="126" t="s">
        <v>92</v>
      </c>
      <c r="F18" s="217"/>
      <c r="G18" s="129" t="s">
        <v>88</v>
      </c>
      <c r="H18" s="228"/>
      <c r="I18" s="179"/>
      <c r="J18" s="179"/>
      <c r="K18" s="179"/>
      <c r="L18" s="179"/>
      <c r="M18" s="229"/>
      <c r="N18" s="117">
        <v>143630</v>
      </c>
      <c r="O18" s="200"/>
      <c r="P18" s="228"/>
      <c r="Q18" s="179"/>
      <c r="R18" s="179"/>
      <c r="S18" s="179"/>
      <c r="T18" s="179"/>
      <c r="U18" s="229"/>
      <c r="V18" s="117"/>
      <c r="W18" s="200"/>
      <c r="X18" s="179"/>
      <c r="Y18" s="179"/>
      <c r="Z18" s="180"/>
      <c r="AA18" s="119">
        <f t="shared" si="1"/>
        <v>143630</v>
      </c>
      <c r="AB18" s="209"/>
      <c r="AC18" s="210"/>
      <c r="AD18" s="211"/>
      <c r="AE18" s="119">
        <f t="shared" si="0"/>
        <v>0</v>
      </c>
      <c r="AF18" s="69"/>
      <c r="AG18" s="70"/>
      <c r="AH18" s="70"/>
      <c r="AI18" s="70"/>
      <c r="AJ18" s="70"/>
      <c r="AK18" s="17"/>
      <c r="AL18" s="17"/>
      <c r="AM18" s="140" t="s">
        <v>80</v>
      </c>
      <c r="AN18" s="52"/>
      <c r="AO18" s="52"/>
      <c r="AP18" s="91"/>
      <c r="AQ18" s="62"/>
      <c r="AR18" s="69"/>
      <c r="AS18" s="70"/>
      <c r="AT18" s="70"/>
      <c r="AU18" s="70"/>
      <c r="AV18" s="70"/>
      <c r="AW18" s="70"/>
      <c r="AX18" s="70"/>
      <c r="AY18" s="70"/>
      <c r="AZ18" s="70"/>
      <c r="BA18" s="70"/>
      <c r="BB18" s="9"/>
      <c r="BC18" s="9"/>
      <c r="BD18" s="90"/>
      <c r="BE18" s="52"/>
      <c r="BF18" s="52"/>
      <c r="BG18" s="52"/>
      <c r="BI18" s="13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90"/>
      <c r="BV18" s="52"/>
      <c r="BW18" s="52"/>
      <c r="BX18" s="52"/>
      <c r="BY18" s="10"/>
      <c r="BZ18" s="46">
        <f t="shared" ref="BZ18" si="7">N18</f>
        <v>143630</v>
      </c>
      <c r="CA18" s="149"/>
      <c r="CB18" s="47"/>
      <c r="CC18" s="149"/>
      <c r="CD18" s="150"/>
      <c r="CE18" s="86">
        <f t="shared" si="3"/>
        <v>143630</v>
      </c>
      <c r="CF18" s="149"/>
      <c r="CG18" s="51">
        <f t="shared" si="4"/>
        <v>0</v>
      </c>
      <c r="CH18" s="149"/>
      <c r="CI18" s="150"/>
      <c r="CJ18" s="145"/>
      <c r="CK18" s="147"/>
      <c r="CL18" s="90"/>
      <c r="CM18" s="90"/>
      <c r="CN18" s="52"/>
      <c r="CO18" s="52"/>
    </row>
    <row r="19" spans="1:93" s="3" customFormat="1" ht="252.6" customHeight="1">
      <c r="A19" s="205"/>
      <c r="B19" s="218">
        <v>4</v>
      </c>
      <c r="C19" s="214" t="s">
        <v>93</v>
      </c>
      <c r="D19" s="183" t="s">
        <v>94</v>
      </c>
      <c r="E19" s="128" t="s">
        <v>95</v>
      </c>
      <c r="F19" s="216" t="s">
        <v>78</v>
      </c>
      <c r="G19" s="125" t="s">
        <v>79</v>
      </c>
      <c r="H19" s="226"/>
      <c r="I19" s="177"/>
      <c r="J19" s="177"/>
      <c r="K19" s="177"/>
      <c r="L19" s="177"/>
      <c r="M19" s="227"/>
      <c r="N19" s="116">
        <v>11696</v>
      </c>
      <c r="O19" s="199">
        <f>IFERROR((N19/N20),"")</f>
        <v>3.8875741218390193E-2</v>
      </c>
      <c r="P19" s="226"/>
      <c r="Q19" s="177"/>
      <c r="R19" s="177"/>
      <c r="S19" s="177"/>
      <c r="T19" s="177"/>
      <c r="U19" s="227"/>
      <c r="V19" s="116"/>
      <c r="W19" s="199" t="str">
        <f>IFERROR((V19/V20),"")</f>
        <v/>
      </c>
      <c r="X19" s="177"/>
      <c r="Y19" s="177"/>
      <c r="Z19" s="178"/>
      <c r="AA19" s="118">
        <f t="shared" si="1"/>
        <v>11696</v>
      </c>
      <c r="AB19" s="206"/>
      <c r="AC19" s="207"/>
      <c r="AD19" s="208"/>
      <c r="AE19" s="118">
        <f t="shared" si="0"/>
        <v>0</v>
      </c>
      <c r="AF19" s="67"/>
      <c r="AG19" s="68"/>
      <c r="AH19" s="68"/>
      <c r="AI19" s="68"/>
      <c r="AJ19" s="68"/>
      <c r="AK19" s="16"/>
      <c r="AL19" s="16"/>
      <c r="AM19" s="139" t="s">
        <v>80</v>
      </c>
      <c r="AN19" s="53"/>
      <c r="AO19" s="53"/>
      <c r="AP19" s="89"/>
      <c r="AQ19" s="62"/>
      <c r="AR19" s="67"/>
      <c r="AS19" s="68"/>
      <c r="AT19" s="68"/>
      <c r="AU19" s="68"/>
      <c r="AV19" s="68"/>
      <c r="AW19" s="68"/>
      <c r="AX19" s="68"/>
      <c r="AY19" s="68"/>
      <c r="AZ19" s="68"/>
      <c r="BA19" s="68"/>
      <c r="BB19" s="8"/>
      <c r="BC19" s="8"/>
      <c r="BD19" s="88"/>
      <c r="BE19" s="53"/>
      <c r="BF19" s="53"/>
      <c r="BG19" s="53"/>
      <c r="BI19" s="11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88"/>
      <c r="BV19" s="53"/>
      <c r="BW19" s="53"/>
      <c r="BX19" s="53"/>
      <c r="BY19" s="10"/>
      <c r="BZ19" s="76">
        <f t="shared" ref="BZ19" si="8">V19</f>
        <v>0</v>
      </c>
      <c r="CA19" s="148">
        <f>IFERROR((BZ19/BZ20),"")</f>
        <v>0</v>
      </c>
      <c r="CB19" s="44"/>
      <c r="CC19" s="148" t="str">
        <f>IFERROR((CB19/CB20),"")</f>
        <v/>
      </c>
      <c r="CD19" s="150">
        <f>IFERROR(CC19/CA19,0)</f>
        <v>0</v>
      </c>
      <c r="CE19" s="85">
        <f t="shared" si="3"/>
        <v>0</v>
      </c>
      <c r="CF19" s="148">
        <f>IFERROR((CE19/CE20),"")</f>
        <v>0</v>
      </c>
      <c r="CG19" s="50">
        <f t="shared" si="4"/>
        <v>0</v>
      </c>
      <c r="CH19" s="148" t="str">
        <f>IFERROR((CG19/CG20),"")</f>
        <v/>
      </c>
      <c r="CI19" s="150">
        <f>IFERROR(CH19/CF19,0)</f>
        <v>0</v>
      </c>
      <c r="CJ19" s="144"/>
      <c r="CK19" s="146"/>
      <c r="CL19" s="88"/>
      <c r="CM19" s="88"/>
      <c r="CN19" s="53"/>
      <c r="CO19" s="53"/>
    </row>
    <row r="20" spans="1:93" s="3" customFormat="1" ht="252.6" customHeight="1">
      <c r="A20" s="205"/>
      <c r="B20" s="219"/>
      <c r="C20" s="215"/>
      <c r="D20" s="184"/>
      <c r="E20" s="126" t="s">
        <v>96</v>
      </c>
      <c r="F20" s="217"/>
      <c r="G20" s="129" t="s">
        <v>88</v>
      </c>
      <c r="H20" s="228"/>
      <c r="I20" s="179"/>
      <c r="J20" s="179"/>
      <c r="K20" s="179"/>
      <c r="L20" s="179"/>
      <c r="M20" s="229"/>
      <c r="N20" s="117">
        <v>300856</v>
      </c>
      <c r="O20" s="200"/>
      <c r="P20" s="228"/>
      <c r="Q20" s="179"/>
      <c r="R20" s="179"/>
      <c r="S20" s="179"/>
      <c r="T20" s="179"/>
      <c r="U20" s="229"/>
      <c r="V20" s="117"/>
      <c r="W20" s="200"/>
      <c r="X20" s="179"/>
      <c r="Y20" s="179"/>
      <c r="Z20" s="180"/>
      <c r="AA20" s="119">
        <f t="shared" si="1"/>
        <v>300856</v>
      </c>
      <c r="AB20" s="209"/>
      <c r="AC20" s="210"/>
      <c r="AD20" s="211"/>
      <c r="AE20" s="119">
        <f t="shared" si="0"/>
        <v>0</v>
      </c>
      <c r="AF20" s="69"/>
      <c r="AG20" s="70"/>
      <c r="AH20" s="70"/>
      <c r="AI20" s="70"/>
      <c r="AJ20" s="70"/>
      <c r="AK20" s="17"/>
      <c r="AL20" s="17"/>
      <c r="AM20" s="140" t="s">
        <v>80</v>
      </c>
      <c r="AN20" s="52"/>
      <c r="AO20" s="52"/>
      <c r="AP20" s="91"/>
      <c r="AQ20" s="62"/>
      <c r="AR20" s="69"/>
      <c r="AS20" s="70"/>
      <c r="AT20" s="70"/>
      <c r="AU20" s="70"/>
      <c r="AV20" s="70"/>
      <c r="AW20" s="70"/>
      <c r="AX20" s="70"/>
      <c r="AY20" s="70"/>
      <c r="AZ20" s="70"/>
      <c r="BA20" s="70"/>
      <c r="BC20" s="9"/>
      <c r="BD20" s="90"/>
      <c r="BE20" s="52"/>
      <c r="BF20" s="52"/>
      <c r="BG20" s="52"/>
      <c r="BI20" s="13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90"/>
      <c r="BV20" s="52"/>
      <c r="BW20" s="52"/>
      <c r="BX20" s="52"/>
      <c r="BY20" s="10"/>
      <c r="BZ20" s="46">
        <f t="shared" ref="BZ20" si="9">N20</f>
        <v>300856</v>
      </c>
      <c r="CA20" s="149"/>
      <c r="CB20" s="47"/>
      <c r="CC20" s="149"/>
      <c r="CD20" s="150"/>
      <c r="CE20" s="86">
        <f t="shared" si="3"/>
        <v>300856</v>
      </c>
      <c r="CF20" s="149"/>
      <c r="CG20" s="51">
        <f t="shared" si="4"/>
        <v>0</v>
      </c>
      <c r="CH20" s="149"/>
      <c r="CI20" s="150"/>
      <c r="CJ20" s="145"/>
      <c r="CK20" s="147"/>
      <c r="CL20" s="90"/>
      <c r="CM20" s="90"/>
      <c r="CN20" s="52"/>
      <c r="CO20" s="52"/>
    </row>
    <row r="21" spans="1:93" s="3" customFormat="1" ht="408.6" customHeight="1">
      <c r="A21" s="204" t="s">
        <v>97</v>
      </c>
      <c r="B21" s="218">
        <v>5</v>
      </c>
      <c r="C21" s="214" t="s">
        <v>98</v>
      </c>
      <c r="D21" s="183" t="s">
        <v>99</v>
      </c>
      <c r="E21" s="128" t="s">
        <v>100</v>
      </c>
      <c r="F21" s="185" t="s">
        <v>58</v>
      </c>
      <c r="G21" s="130" t="s">
        <v>101</v>
      </c>
      <c r="H21" s="116">
        <v>854</v>
      </c>
      <c r="I21" s="199">
        <f>IFERROR((H21/H22),"")</f>
        <v>0.25014645577035738</v>
      </c>
      <c r="J21" s="116">
        <v>1480</v>
      </c>
      <c r="K21" s="199">
        <f>IFERROR((J21/J22),"")</f>
        <v>0.269974461875228</v>
      </c>
      <c r="L21" s="116">
        <v>1577</v>
      </c>
      <c r="M21" s="199">
        <f>IFERROR((L21/L22),"")</f>
        <v>0.28988970588235297</v>
      </c>
      <c r="N21" s="116">
        <v>1426</v>
      </c>
      <c r="O21" s="199">
        <f>IFERROR((N21/N22),"")</f>
        <v>0.31</v>
      </c>
      <c r="P21" s="142"/>
      <c r="Q21" s="142"/>
      <c r="R21" s="116"/>
      <c r="S21" s="199" t="str">
        <f>IFERROR((R21/R22),"")</f>
        <v/>
      </c>
      <c r="T21" s="116"/>
      <c r="U21" s="199" t="str">
        <f>IFERROR((T21/T22),"")</f>
        <v/>
      </c>
      <c r="V21" s="116"/>
      <c r="W21" s="199" t="str">
        <f>IFERROR((V21/V22),"")</f>
        <v/>
      </c>
      <c r="X21" s="269">
        <f t="shared" ref="X21" si="10">H21</f>
        <v>854</v>
      </c>
      <c r="Y21" s="269">
        <f>H21+J21</f>
        <v>2334</v>
      </c>
      <c r="Z21" s="270">
        <f>H21+J21+L21</f>
        <v>3911</v>
      </c>
      <c r="AA21" s="269">
        <f>H21+J21+L21+N21</f>
        <v>5337</v>
      </c>
      <c r="AB21" s="121"/>
      <c r="AC21" s="120">
        <f>H21+R21</f>
        <v>854</v>
      </c>
      <c r="AD21" s="120">
        <f>AC21+T21</f>
        <v>854</v>
      </c>
      <c r="AE21" s="118">
        <f>AD21+V21</f>
        <v>854</v>
      </c>
      <c r="AF21" s="80">
        <f>H21</f>
        <v>854</v>
      </c>
      <c r="AG21" s="151">
        <f>IFERROR((AF21/AF22),"")</f>
        <v>0.25014645577035738</v>
      </c>
      <c r="AH21" s="81">
        <v>1142</v>
      </c>
      <c r="AI21" s="189">
        <f>IFERROR((AH21/AH22),"")</f>
        <v>0.21869015702795863</v>
      </c>
      <c r="AJ21" s="157">
        <f>IFERROR(AI21/AG21,0)</f>
        <v>0.87424847317734278</v>
      </c>
      <c r="AK21" s="258" t="s">
        <v>102</v>
      </c>
      <c r="AL21" s="155" t="s">
        <v>103</v>
      </c>
      <c r="AM21" s="137" t="s">
        <v>104</v>
      </c>
      <c r="AN21" s="141">
        <v>1142</v>
      </c>
      <c r="AO21" s="139" t="s">
        <v>80</v>
      </c>
      <c r="AP21" s="93"/>
      <c r="AQ21" s="62"/>
      <c r="AR21" s="43">
        <f>R21</f>
        <v>0</v>
      </c>
      <c r="AS21" s="148" t="str">
        <f>IFERROR((AR21/AR22),"")</f>
        <v/>
      </c>
      <c r="AT21" s="44"/>
      <c r="AU21" s="148" t="str">
        <f>IFERROR((AT21/AT22),"")</f>
        <v/>
      </c>
      <c r="AV21" s="150">
        <f>IFERROR(AU21/AS21,0)</f>
        <v>0</v>
      </c>
      <c r="AW21" s="45">
        <f>AC21</f>
        <v>854</v>
      </c>
      <c r="AX21" s="148">
        <f>IFERROR((AW21/AW22),"")</f>
        <v>0.25014645577035738</v>
      </c>
      <c r="AY21" s="50">
        <f>AH21+AT21</f>
        <v>1142</v>
      </c>
      <c r="AZ21" s="148" t="e">
        <f>R22+AR22+BJ21</f>
        <v>#VALUE!</v>
      </c>
      <c r="BA21" s="150">
        <f>IFERROR(AZ21/AX21,0)</f>
        <v>0</v>
      </c>
      <c r="BB21" s="203"/>
      <c r="BC21" s="158"/>
      <c r="BD21" s="88"/>
      <c r="BE21" s="92"/>
      <c r="BF21" s="88"/>
      <c r="BG21" s="88"/>
      <c r="BI21" s="43">
        <f>T21</f>
        <v>0</v>
      </c>
      <c r="BJ21" s="148" t="str">
        <f>IFERROR((BI21/BI22),"")</f>
        <v/>
      </c>
      <c r="BK21" s="44"/>
      <c r="BL21" s="148" t="str">
        <f>IFERROR((BK21/BK22),"")</f>
        <v/>
      </c>
      <c r="BM21" s="150">
        <f>IFERROR(BL21/BJ21,0)</f>
        <v>0</v>
      </c>
      <c r="BN21" s="45">
        <f>AD21</f>
        <v>854</v>
      </c>
      <c r="BO21" s="148">
        <f>IFERROR((BN21/BN22),"")</f>
        <v>0.25014645577035738</v>
      </c>
      <c r="BP21" s="50">
        <f>AY21+BK21</f>
        <v>1142</v>
      </c>
      <c r="BQ21" s="148">
        <f>IFERROR((BP21/BP22),"")</f>
        <v>0.21869015702795863</v>
      </c>
      <c r="BR21" s="150">
        <f>IFERROR(BQ21/BO21,0)</f>
        <v>0.87424847317734278</v>
      </c>
      <c r="BS21" s="203"/>
      <c r="BT21" s="158"/>
      <c r="BU21" s="88"/>
      <c r="BV21" s="92"/>
      <c r="BW21" s="88"/>
      <c r="BX21" s="88"/>
      <c r="BY21" s="10"/>
      <c r="BZ21" s="76">
        <f t="shared" ref="BZ21" si="11">V21</f>
        <v>0</v>
      </c>
      <c r="CA21" s="148">
        <f>IFERROR((BZ21/BZ22),"")</f>
        <v>0</v>
      </c>
      <c r="CB21" s="44"/>
      <c r="CC21" s="148" t="str">
        <f>IFERROR((CB21/CB22),"")</f>
        <v/>
      </c>
      <c r="CD21" s="150">
        <f>IFERROR(CC21/CA21,0)</f>
        <v>0</v>
      </c>
      <c r="CE21" s="45">
        <f>AE21</f>
        <v>854</v>
      </c>
      <c r="CF21" s="148">
        <f>IFERROR((CE21/CE22),"")</f>
        <v>0.25014645577035738</v>
      </c>
      <c r="CG21" s="50">
        <f>BP21+CB21</f>
        <v>1142</v>
      </c>
      <c r="CH21" s="148">
        <f>IFERROR((CG21/CG22),"")</f>
        <v>0.21869015702795863</v>
      </c>
      <c r="CI21" s="150">
        <f>IFERROR(CH21/CF21,0)</f>
        <v>0.87424847317734278</v>
      </c>
      <c r="CJ21" s="144"/>
      <c r="CK21" s="181"/>
      <c r="CL21" s="88"/>
      <c r="CM21" s="88"/>
      <c r="CN21" s="92"/>
      <c r="CO21" s="88"/>
    </row>
    <row r="22" spans="1:93" s="3" customFormat="1" ht="408.6" customHeight="1">
      <c r="A22" s="205"/>
      <c r="B22" s="219"/>
      <c r="C22" s="215"/>
      <c r="D22" s="184"/>
      <c r="E22" s="126" t="s">
        <v>105</v>
      </c>
      <c r="F22" s="186"/>
      <c r="G22" s="129" t="s">
        <v>106</v>
      </c>
      <c r="H22" s="117">
        <v>3414</v>
      </c>
      <c r="I22" s="200"/>
      <c r="J22" s="117">
        <v>5482</v>
      </c>
      <c r="K22" s="200"/>
      <c r="L22" s="117">
        <v>5440</v>
      </c>
      <c r="M22" s="200"/>
      <c r="N22" s="117">
        <v>4600</v>
      </c>
      <c r="O22" s="200"/>
      <c r="P22" s="143"/>
      <c r="Q22" s="143"/>
      <c r="R22" s="117"/>
      <c r="S22" s="200"/>
      <c r="T22" s="117"/>
      <c r="U22" s="200"/>
      <c r="V22" s="117"/>
      <c r="W22" s="200"/>
      <c r="X22" s="271">
        <f t="shared" ref="X22:X31" si="12">H22</f>
        <v>3414</v>
      </c>
      <c r="Y22" s="271">
        <f>H22+J22</f>
        <v>8896</v>
      </c>
      <c r="Z22" s="272">
        <f>H22+J22+L22</f>
        <v>14336</v>
      </c>
      <c r="AA22" s="271">
        <f>H22+J22+L22+N22</f>
        <v>18936</v>
      </c>
      <c r="AB22" s="123"/>
      <c r="AC22" s="122">
        <f>H22+R22</f>
        <v>3414</v>
      </c>
      <c r="AD22" s="122">
        <f>AC22+T22</f>
        <v>3414</v>
      </c>
      <c r="AE22" s="119">
        <f>AD22+V22</f>
        <v>3414</v>
      </c>
      <c r="AF22" s="82">
        <f>H22</f>
        <v>3414</v>
      </c>
      <c r="AG22" s="152"/>
      <c r="AH22" s="83">
        <v>5222</v>
      </c>
      <c r="AI22" s="190"/>
      <c r="AJ22" s="157"/>
      <c r="AK22" s="154"/>
      <c r="AL22" s="156"/>
      <c r="AM22" s="138" t="s">
        <v>107</v>
      </c>
      <c r="AN22" s="138">
        <v>5222</v>
      </c>
      <c r="AO22" s="140" t="s">
        <v>80</v>
      </c>
      <c r="AP22" s="95"/>
      <c r="AQ22" s="62"/>
      <c r="AR22" s="46">
        <f>R22</f>
        <v>0</v>
      </c>
      <c r="AS22" s="149"/>
      <c r="AT22" s="47"/>
      <c r="AU22" s="149"/>
      <c r="AV22" s="150"/>
      <c r="AW22" s="48">
        <f>AC22</f>
        <v>3414</v>
      </c>
      <c r="AX22" s="149"/>
      <c r="AY22" s="51">
        <f>AH22+AT22</f>
        <v>5222</v>
      </c>
      <c r="AZ22" s="149"/>
      <c r="BA22" s="150"/>
      <c r="BB22" s="145"/>
      <c r="BC22" s="147"/>
      <c r="BD22" s="90"/>
      <c r="BE22" s="94"/>
      <c r="BF22" s="90"/>
      <c r="BG22" s="90"/>
      <c r="BI22" s="46">
        <f>T22</f>
        <v>0</v>
      </c>
      <c r="BJ22" s="149"/>
      <c r="BK22" s="47"/>
      <c r="BL22" s="149"/>
      <c r="BM22" s="150"/>
      <c r="BN22" s="48">
        <f>AD22</f>
        <v>3414</v>
      </c>
      <c r="BO22" s="149"/>
      <c r="BP22" s="51">
        <f>AY22+BK22</f>
        <v>5222</v>
      </c>
      <c r="BQ22" s="149"/>
      <c r="BR22" s="150"/>
      <c r="BS22" s="145"/>
      <c r="BT22" s="147"/>
      <c r="BU22" s="90"/>
      <c r="BV22" s="94"/>
      <c r="BW22" s="90"/>
      <c r="BX22" s="90"/>
      <c r="BY22" s="10"/>
      <c r="BZ22" s="46">
        <f t="shared" ref="BZ22" si="13">N22</f>
        <v>4600</v>
      </c>
      <c r="CA22" s="149"/>
      <c r="CB22" s="47"/>
      <c r="CC22" s="149"/>
      <c r="CD22" s="150"/>
      <c r="CE22" s="48">
        <f>AE22</f>
        <v>3414</v>
      </c>
      <c r="CF22" s="149"/>
      <c r="CG22" s="51">
        <f>BP22+CB22</f>
        <v>5222</v>
      </c>
      <c r="CH22" s="149"/>
      <c r="CI22" s="150"/>
      <c r="CJ22" s="145"/>
      <c r="CK22" s="147"/>
      <c r="CL22" s="90"/>
      <c r="CM22" s="90"/>
      <c r="CN22" s="94"/>
      <c r="CO22" s="90"/>
    </row>
    <row r="23" spans="1:93" s="3" customFormat="1" ht="408.6" customHeight="1">
      <c r="A23" s="205"/>
      <c r="B23" s="218">
        <v>6</v>
      </c>
      <c r="C23" s="214" t="s">
        <v>108</v>
      </c>
      <c r="D23" s="183" t="s">
        <v>109</v>
      </c>
      <c r="E23" s="131" t="s">
        <v>110</v>
      </c>
      <c r="F23" s="185" t="s">
        <v>58</v>
      </c>
      <c r="G23" s="132" t="s">
        <v>111</v>
      </c>
      <c r="H23" s="116">
        <v>2</v>
      </c>
      <c r="I23" s="199">
        <f>IFERROR((H23/H24),"")</f>
        <v>1.2500000000000001E-2</v>
      </c>
      <c r="J23" s="116">
        <v>24</v>
      </c>
      <c r="K23" s="199">
        <f>IFERROR((J23/J24),"")</f>
        <v>0.15</v>
      </c>
      <c r="L23" s="116">
        <v>20</v>
      </c>
      <c r="M23" s="199">
        <f>IFERROR((L23/L24),"")</f>
        <v>0.125</v>
      </c>
      <c r="N23" s="116">
        <v>24</v>
      </c>
      <c r="O23" s="199">
        <f>IFERROR((N23/N24),"")</f>
        <v>0.15</v>
      </c>
      <c r="P23" s="142"/>
      <c r="Q23" s="142"/>
      <c r="R23" s="116"/>
      <c r="S23" s="199" t="str">
        <f>IFERROR((R23/R24),"")</f>
        <v/>
      </c>
      <c r="T23" s="116"/>
      <c r="U23" s="199" t="str">
        <f>IFERROR((T23/T24),"")</f>
        <v/>
      </c>
      <c r="V23" s="116"/>
      <c r="W23" s="199" t="str">
        <f>IFERROR((V23/V24),"")</f>
        <v/>
      </c>
      <c r="X23" s="269">
        <f t="shared" si="12"/>
        <v>2</v>
      </c>
      <c r="Y23" s="269">
        <f>H23+J23</f>
        <v>26</v>
      </c>
      <c r="Z23" s="270">
        <f>H23+J23+L23</f>
        <v>46</v>
      </c>
      <c r="AA23" s="269">
        <f>H23+J23+L23+N23</f>
        <v>70</v>
      </c>
      <c r="AB23" s="121"/>
      <c r="AC23" s="120">
        <f>H23+R23</f>
        <v>2</v>
      </c>
      <c r="AD23" s="120">
        <f>AC23+T23</f>
        <v>2</v>
      </c>
      <c r="AE23" s="118">
        <f>AD23+V23</f>
        <v>2</v>
      </c>
      <c r="AF23" s="80">
        <f t="shared" ref="AF23:AF36" si="14">H23</f>
        <v>2</v>
      </c>
      <c r="AG23" s="151">
        <f>IFERROR((AF23/AF24),"")</f>
        <v>1.2500000000000001E-2</v>
      </c>
      <c r="AH23" s="81">
        <v>12</v>
      </c>
      <c r="AI23" s="189">
        <f>IFERROR((AH23/AH24),"")</f>
        <v>0.11214953271028037</v>
      </c>
      <c r="AJ23" s="157">
        <f>IFERROR(AI23/AG23,0)</f>
        <v>8.9719626168224291</v>
      </c>
      <c r="AK23" s="153" t="s">
        <v>112</v>
      </c>
      <c r="AL23" s="194" t="s">
        <v>103</v>
      </c>
      <c r="AM23" s="137" t="s">
        <v>113</v>
      </c>
      <c r="AN23" s="137">
        <v>12</v>
      </c>
      <c r="AO23" s="139" t="s">
        <v>80</v>
      </c>
      <c r="AP23" s="191"/>
      <c r="AQ23" s="62"/>
      <c r="AR23" s="43">
        <f t="shared" ref="AR23:AR36" si="15">R23</f>
        <v>0</v>
      </c>
      <c r="AS23" s="148" t="str">
        <f>IFERROR((AR23/AR24),"")</f>
        <v/>
      </c>
      <c r="AT23" s="44"/>
      <c r="AU23" s="148" t="str">
        <f>IFERROR((AT23/AT24),"")</f>
        <v/>
      </c>
      <c r="AV23" s="150">
        <f>IFERROR(AU23/AS23,0)</f>
        <v>0</v>
      </c>
      <c r="AW23" s="45">
        <f>AC23</f>
        <v>2</v>
      </c>
      <c r="AX23" s="148" t="str">
        <f>IFERROR((AW23/AW24),"")</f>
        <v/>
      </c>
      <c r="AY23" s="50">
        <f>AH23+AT23</f>
        <v>12</v>
      </c>
      <c r="AZ23" s="187" t="str">
        <f>IFERROR((AY23/AY24),"")</f>
        <v/>
      </c>
      <c r="BA23" s="159">
        <f>IFERROR(AZ23/AX23,0)</f>
        <v>0</v>
      </c>
      <c r="BB23" s="144"/>
      <c r="BC23" s="146"/>
      <c r="BD23" s="88"/>
      <c r="BE23" s="92"/>
      <c r="BF23" s="88"/>
      <c r="BG23" s="88"/>
      <c r="BI23" s="43">
        <f t="shared" ref="BI23:BI36" si="16">T23</f>
        <v>0</v>
      </c>
      <c r="BJ23" s="148" t="str">
        <f>IFERROR((BI23/BI24),"")</f>
        <v/>
      </c>
      <c r="BK23" s="44"/>
      <c r="BL23" s="148" t="str">
        <f>IFERROR((BK23/BK24),"")</f>
        <v/>
      </c>
      <c r="BM23" s="150">
        <f>IFERROR(BL23/BJ23,0)</f>
        <v>0</v>
      </c>
      <c r="BN23" s="45">
        <f>AD23</f>
        <v>2</v>
      </c>
      <c r="BO23" s="148" t="str">
        <f>IFERROR((BN23/BN24),"")</f>
        <v/>
      </c>
      <c r="BP23" s="50">
        <f>AY23+BK23</f>
        <v>12</v>
      </c>
      <c r="BQ23" s="148" t="str">
        <f>IFERROR((BP23/BP24),"")</f>
        <v/>
      </c>
      <c r="BR23" s="150">
        <f>IFERROR(BQ23/BO23,0)</f>
        <v>0</v>
      </c>
      <c r="BS23" s="144"/>
      <c r="BT23" s="146"/>
      <c r="BU23" s="88"/>
      <c r="BV23" s="92"/>
      <c r="BW23" s="88"/>
      <c r="BX23" s="88"/>
      <c r="BY23" s="10"/>
      <c r="BZ23" s="76">
        <f t="shared" ref="BZ23" si="17">V23</f>
        <v>0</v>
      </c>
      <c r="CA23" s="148">
        <f>IFERROR((BZ23/BZ24),"")</f>
        <v>0</v>
      </c>
      <c r="CB23" s="44"/>
      <c r="CC23" s="148" t="str">
        <f>IFERROR((CB23/CB24),"")</f>
        <v/>
      </c>
      <c r="CD23" s="150">
        <f>IFERROR(CC23/CA23,0)</f>
        <v>0</v>
      </c>
      <c r="CE23" s="45">
        <f>AE23</f>
        <v>2</v>
      </c>
      <c r="CF23" s="148" t="str">
        <f>IFERROR((CE23/CE24),"")</f>
        <v/>
      </c>
      <c r="CG23" s="50">
        <f>BP23+CB23</f>
        <v>12</v>
      </c>
      <c r="CH23" s="148" t="str">
        <f>IFERROR((CG23/CG24),"")</f>
        <v/>
      </c>
      <c r="CI23" s="150">
        <f>IFERROR(CH23/CF23,0)</f>
        <v>0</v>
      </c>
      <c r="CJ23" s="144"/>
      <c r="CK23" s="181"/>
      <c r="CL23" s="88"/>
      <c r="CM23" s="88"/>
      <c r="CN23" s="92"/>
      <c r="CO23" s="88"/>
    </row>
    <row r="24" spans="1:93" s="3" customFormat="1" ht="408.6" customHeight="1">
      <c r="A24" s="205"/>
      <c r="B24" s="219"/>
      <c r="C24" s="215"/>
      <c r="D24" s="184"/>
      <c r="E24" s="133" t="s">
        <v>114</v>
      </c>
      <c r="F24" s="186"/>
      <c r="G24" s="132" t="s">
        <v>115</v>
      </c>
      <c r="H24" s="117">
        <v>160</v>
      </c>
      <c r="I24" s="200"/>
      <c r="J24" s="117">
        <v>160</v>
      </c>
      <c r="K24" s="200"/>
      <c r="L24" s="117">
        <v>160</v>
      </c>
      <c r="M24" s="200"/>
      <c r="N24" s="117">
        <v>160</v>
      </c>
      <c r="O24" s="200"/>
      <c r="P24" s="143"/>
      <c r="Q24" s="143"/>
      <c r="R24" s="117"/>
      <c r="S24" s="200"/>
      <c r="T24" s="117"/>
      <c r="U24" s="200"/>
      <c r="V24" s="117"/>
      <c r="W24" s="200"/>
      <c r="X24" s="271">
        <f t="shared" si="12"/>
        <v>160</v>
      </c>
      <c r="Y24" s="271">
        <f>J24</f>
        <v>160</v>
      </c>
      <c r="Z24" s="272">
        <f>L24</f>
        <v>160</v>
      </c>
      <c r="AA24" s="271">
        <f>N24</f>
        <v>160</v>
      </c>
      <c r="AB24" s="123"/>
      <c r="AC24" s="122">
        <f>R24</f>
        <v>0</v>
      </c>
      <c r="AD24" s="122">
        <f>T24</f>
        <v>0</v>
      </c>
      <c r="AE24" s="119">
        <f>V24</f>
        <v>0</v>
      </c>
      <c r="AF24" s="82">
        <f t="shared" si="14"/>
        <v>160</v>
      </c>
      <c r="AG24" s="152"/>
      <c r="AH24" s="83">
        <v>107</v>
      </c>
      <c r="AI24" s="190"/>
      <c r="AJ24" s="157"/>
      <c r="AK24" s="154"/>
      <c r="AL24" s="156"/>
      <c r="AM24" s="138" t="s">
        <v>113</v>
      </c>
      <c r="AN24" s="138">
        <v>107</v>
      </c>
      <c r="AO24" s="140" t="s">
        <v>80</v>
      </c>
      <c r="AP24" s="192"/>
      <c r="AQ24" s="62"/>
      <c r="AR24" s="46">
        <f t="shared" si="15"/>
        <v>0</v>
      </c>
      <c r="AS24" s="149"/>
      <c r="AT24" s="47"/>
      <c r="AU24" s="149"/>
      <c r="AV24" s="150"/>
      <c r="AW24" s="48">
        <f>R24</f>
        <v>0</v>
      </c>
      <c r="AX24" s="149"/>
      <c r="AY24" s="51">
        <f>AT24</f>
        <v>0</v>
      </c>
      <c r="AZ24" s="188"/>
      <c r="BA24" s="160"/>
      <c r="BB24" s="145"/>
      <c r="BC24" s="147"/>
      <c r="BD24" s="90"/>
      <c r="BE24" s="94"/>
      <c r="BF24" s="90"/>
      <c r="BG24" s="90"/>
      <c r="BI24" s="46">
        <f t="shared" si="16"/>
        <v>0</v>
      </c>
      <c r="BJ24" s="149"/>
      <c r="BK24" s="47"/>
      <c r="BL24" s="149"/>
      <c r="BM24" s="150"/>
      <c r="BN24" s="48">
        <f>T24</f>
        <v>0</v>
      </c>
      <c r="BO24" s="149"/>
      <c r="BP24" s="51">
        <f>BK24</f>
        <v>0</v>
      </c>
      <c r="BQ24" s="149"/>
      <c r="BR24" s="150"/>
      <c r="BS24" s="145"/>
      <c r="BT24" s="147"/>
      <c r="BU24" s="90"/>
      <c r="BV24" s="94"/>
      <c r="BW24" s="90"/>
      <c r="BX24" s="90"/>
      <c r="BY24" s="10"/>
      <c r="BZ24" s="46">
        <f t="shared" ref="BZ24" si="18">N24</f>
        <v>160</v>
      </c>
      <c r="CA24" s="149"/>
      <c r="CB24" s="47"/>
      <c r="CC24" s="149"/>
      <c r="CD24" s="150"/>
      <c r="CE24" s="48">
        <f>V24</f>
        <v>0</v>
      </c>
      <c r="CF24" s="149"/>
      <c r="CG24" s="51">
        <f>CB24</f>
        <v>0</v>
      </c>
      <c r="CH24" s="149"/>
      <c r="CI24" s="150"/>
      <c r="CJ24" s="145"/>
      <c r="CK24" s="147"/>
      <c r="CL24" s="90"/>
      <c r="CM24" s="90"/>
      <c r="CN24" s="94"/>
      <c r="CO24" s="90"/>
    </row>
    <row r="25" spans="1:93" s="3" customFormat="1" ht="408.6" customHeight="1">
      <c r="A25" s="205"/>
      <c r="B25" s="212">
        <v>7</v>
      </c>
      <c r="C25" s="195" t="s">
        <v>116</v>
      </c>
      <c r="D25" s="183" t="s">
        <v>117</v>
      </c>
      <c r="E25" s="128" t="s">
        <v>118</v>
      </c>
      <c r="F25" s="185" t="s">
        <v>58</v>
      </c>
      <c r="G25" s="132" t="s">
        <v>119</v>
      </c>
      <c r="H25" s="116">
        <v>3667</v>
      </c>
      <c r="I25" s="199">
        <f>IFERROR((H25/H26),"")</f>
        <v>0.14511278195488722</v>
      </c>
      <c r="J25" s="116">
        <v>5917</v>
      </c>
      <c r="K25" s="199">
        <f>IFERROR((J25/J26),"")</f>
        <v>0.23415116739216463</v>
      </c>
      <c r="L25" s="116">
        <v>5907</v>
      </c>
      <c r="M25" s="199">
        <f>IFERROR((L25/L26),"")</f>
        <v>0.2337554412346656</v>
      </c>
      <c r="N25" s="116">
        <v>4959</v>
      </c>
      <c r="O25" s="199">
        <f>IFERROR((N25/N26),"")</f>
        <v>0.19624060150375941</v>
      </c>
      <c r="P25" s="142"/>
      <c r="Q25" s="142"/>
      <c r="R25" s="116"/>
      <c r="S25" s="199" t="str">
        <f>IFERROR((R25/R26),"")</f>
        <v/>
      </c>
      <c r="T25" s="116"/>
      <c r="U25" s="199" t="str">
        <f>IFERROR((T25/T26),"")</f>
        <v/>
      </c>
      <c r="V25" s="116"/>
      <c r="W25" s="199" t="str">
        <f>IFERROR((V25/V26),"")</f>
        <v/>
      </c>
      <c r="X25" s="269">
        <f t="shared" si="12"/>
        <v>3667</v>
      </c>
      <c r="Y25" s="269">
        <f>H25+J25</f>
        <v>9584</v>
      </c>
      <c r="Z25" s="270">
        <f>H25+J25+L25</f>
        <v>15491</v>
      </c>
      <c r="AA25" s="269">
        <f>H25+J25+L25+N25</f>
        <v>20450</v>
      </c>
      <c r="AB25" s="121"/>
      <c r="AC25" s="120">
        <f>H25+R25</f>
        <v>3667</v>
      </c>
      <c r="AD25" s="120">
        <f>AC25+T25</f>
        <v>3667</v>
      </c>
      <c r="AE25" s="118">
        <f>AD25+V25</f>
        <v>3667</v>
      </c>
      <c r="AF25" s="80">
        <f t="shared" si="14"/>
        <v>3667</v>
      </c>
      <c r="AG25" s="151">
        <f>IFERROR((AF25/AF26),"")</f>
        <v>0.14511278195488722</v>
      </c>
      <c r="AH25" s="81">
        <v>5514</v>
      </c>
      <c r="AI25" s="189">
        <f>IFERROR((AH25/AH26),"")</f>
        <v>0.37317271250676776</v>
      </c>
      <c r="AJ25" s="157">
        <f>IFERROR(AI25/AG25,0)</f>
        <v>2.5716047027668449</v>
      </c>
      <c r="AK25" s="258" t="s">
        <v>120</v>
      </c>
      <c r="AL25" s="155" t="s">
        <v>121</v>
      </c>
      <c r="AM25" s="137" t="s">
        <v>113</v>
      </c>
      <c r="AN25" s="141">
        <v>5514</v>
      </c>
      <c r="AO25" s="139" t="s">
        <v>80</v>
      </c>
      <c r="AP25" s="191"/>
      <c r="AQ25" s="62"/>
      <c r="AR25" s="43">
        <f t="shared" si="15"/>
        <v>0</v>
      </c>
      <c r="AS25" s="148" t="str">
        <f>IFERROR((AR25/AR26),"")</f>
        <v/>
      </c>
      <c r="AT25" s="44"/>
      <c r="AU25" s="148" t="str">
        <f>IFERROR((AT25/AT26),"")</f>
        <v/>
      </c>
      <c r="AV25" s="150">
        <f>IFERROR(AU25/AS25,0)</f>
        <v>0</v>
      </c>
      <c r="AW25" s="45">
        <f>AC25</f>
        <v>3667</v>
      </c>
      <c r="AX25" s="148" t="str">
        <f>IFERROR((AW25/AW26),"")</f>
        <v/>
      </c>
      <c r="AY25" s="50">
        <f>AH25+AT25</f>
        <v>5514</v>
      </c>
      <c r="AZ25" s="187" t="str">
        <f>IFERROR((AY25/AY26),"")</f>
        <v/>
      </c>
      <c r="BA25" s="159">
        <f>IFERROR(AZ25/AX25,0)</f>
        <v>0</v>
      </c>
      <c r="BB25" s="203"/>
      <c r="BC25" s="158"/>
      <c r="BD25" s="88"/>
      <c r="BE25" s="92"/>
      <c r="BF25" s="53"/>
      <c r="BG25" s="53"/>
      <c r="BI25" s="43">
        <f t="shared" si="16"/>
        <v>0</v>
      </c>
      <c r="BJ25" s="148" t="str">
        <f>IFERROR((BI25/BI26),"")</f>
        <v/>
      </c>
      <c r="BK25" s="44"/>
      <c r="BL25" s="148" t="str">
        <f>IFERROR((BK25/BK26),"")</f>
        <v/>
      </c>
      <c r="BM25" s="150">
        <f>IFERROR(BL25/BJ25,0)</f>
        <v>0</v>
      </c>
      <c r="BN25" s="45">
        <f>AD25</f>
        <v>3667</v>
      </c>
      <c r="BO25" s="148" t="str">
        <f>IFERROR((BN25/BN26),"")</f>
        <v/>
      </c>
      <c r="BP25" s="50">
        <f>AY25+BK25</f>
        <v>5514</v>
      </c>
      <c r="BQ25" s="148" t="str">
        <f>IFERROR((BP25/BP26),"")</f>
        <v/>
      </c>
      <c r="BR25" s="150">
        <f>IFERROR(BQ25/BO25,0)</f>
        <v>0</v>
      </c>
      <c r="BS25" s="203"/>
      <c r="BT25" s="158"/>
      <c r="BU25" s="88"/>
      <c r="BV25" s="92"/>
      <c r="BW25" s="53"/>
      <c r="BX25" s="53"/>
      <c r="BY25" s="10"/>
      <c r="BZ25" s="76">
        <f t="shared" ref="BZ25" si="19">V25</f>
        <v>0</v>
      </c>
      <c r="CA25" s="148">
        <f>IFERROR((BZ25/BZ26),"")</f>
        <v>0</v>
      </c>
      <c r="CB25" s="44"/>
      <c r="CC25" s="148" t="str">
        <f>IFERROR((CB25/CB26),"")</f>
        <v/>
      </c>
      <c r="CD25" s="150">
        <f>IFERROR(CC25/CA25,0)</f>
        <v>0</v>
      </c>
      <c r="CE25" s="45">
        <f>AE25</f>
        <v>3667</v>
      </c>
      <c r="CF25" s="148" t="str">
        <f>IFERROR((CE25/CE26),"")</f>
        <v/>
      </c>
      <c r="CG25" s="50">
        <f>BP25+CB25</f>
        <v>5514</v>
      </c>
      <c r="CH25" s="148" t="str">
        <f>IFERROR((CG25/CG26),"")</f>
        <v/>
      </c>
      <c r="CI25" s="150">
        <f>IFERROR(CH25/CF25,0)</f>
        <v>0</v>
      </c>
      <c r="CJ25" s="144"/>
      <c r="CK25" s="146"/>
      <c r="CL25" s="88"/>
      <c r="CM25" s="88"/>
      <c r="CN25" s="92"/>
      <c r="CO25" s="53"/>
    </row>
    <row r="26" spans="1:93" s="3" customFormat="1" ht="408.6" customHeight="1">
      <c r="A26" s="205"/>
      <c r="B26" s="213"/>
      <c r="C26" s="196"/>
      <c r="D26" s="184"/>
      <c r="E26" s="126" t="s">
        <v>122</v>
      </c>
      <c r="F26" s="186"/>
      <c r="G26" s="129" t="s">
        <v>123</v>
      </c>
      <c r="H26" s="117">
        <v>25270</v>
      </c>
      <c r="I26" s="200"/>
      <c r="J26" s="117">
        <v>25270</v>
      </c>
      <c r="K26" s="200"/>
      <c r="L26" s="117">
        <v>25270</v>
      </c>
      <c r="M26" s="200"/>
      <c r="N26" s="117">
        <v>25270</v>
      </c>
      <c r="O26" s="200"/>
      <c r="P26" s="143"/>
      <c r="Q26" s="143"/>
      <c r="R26" s="117"/>
      <c r="S26" s="200"/>
      <c r="T26" s="117"/>
      <c r="U26" s="200"/>
      <c r="V26" s="117"/>
      <c r="W26" s="200"/>
      <c r="X26" s="271">
        <f t="shared" si="12"/>
        <v>25270</v>
      </c>
      <c r="Y26" s="271">
        <f>J26</f>
        <v>25270</v>
      </c>
      <c r="Z26" s="272">
        <f>L26</f>
        <v>25270</v>
      </c>
      <c r="AA26" s="271">
        <f>N26</f>
        <v>25270</v>
      </c>
      <c r="AB26" s="123"/>
      <c r="AC26" s="122">
        <f>R26</f>
        <v>0</v>
      </c>
      <c r="AD26" s="122">
        <f>T26</f>
        <v>0</v>
      </c>
      <c r="AE26" s="119">
        <f>V26</f>
        <v>0</v>
      </c>
      <c r="AF26" s="82">
        <f t="shared" si="14"/>
        <v>25270</v>
      </c>
      <c r="AG26" s="152"/>
      <c r="AH26" s="83">
        <v>14776</v>
      </c>
      <c r="AI26" s="190"/>
      <c r="AJ26" s="157"/>
      <c r="AK26" s="154"/>
      <c r="AL26" s="156"/>
      <c r="AM26" s="138" t="s">
        <v>113</v>
      </c>
      <c r="AN26" s="138">
        <v>14348</v>
      </c>
      <c r="AO26" s="140" t="s">
        <v>80</v>
      </c>
      <c r="AP26" s="192"/>
      <c r="AQ26" s="62"/>
      <c r="AR26" s="46">
        <f t="shared" si="15"/>
        <v>0</v>
      </c>
      <c r="AS26" s="149"/>
      <c r="AT26" s="47"/>
      <c r="AU26" s="149"/>
      <c r="AV26" s="150"/>
      <c r="AW26" s="48">
        <f>R26</f>
        <v>0</v>
      </c>
      <c r="AX26" s="149"/>
      <c r="AY26" s="51">
        <f>AT26</f>
        <v>0</v>
      </c>
      <c r="AZ26" s="188"/>
      <c r="BA26" s="160"/>
      <c r="BB26" s="145"/>
      <c r="BC26" s="147"/>
      <c r="BD26" s="90"/>
      <c r="BE26" s="94"/>
      <c r="BF26" s="90"/>
      <c r="BG26" s="90"/>
      <c r="BI26" s="46">
        <f t="shared" si="16"/>
        <v>0</v>
      </c>
      <c r="BJ26" s="149"/>
      <c r="BK26" s="47"/>
      <c r="BL26" s="149"/>
      <c r="BM26" s="150"/>
      <c r="BN26" s="48">
        <f>T26</f>
        <v>0</v>
      </c>
      <c r="BO26" s="149"/>
      <c r="BP26" s="51">
        <f>BK26</f>
        <v>0</v>
      </c>
      <c r="BQ26" s="149"/>
      <c r="BR26" s="150"/>
      <c r="BS26" s="145"/>
      <c r="BT26" s="147"/>
      <c r="BU26" s="90"/>
      <c r="BV26" s="94"/>
      <c r="BW26" s="90"/>
      <c r="BX26" s="90"/>
      <c r="BY26" s="10"/>
      <c r="BZ26" s="46">
        <f t="shared" ref="BZ26" si="20">N26</f>
        <v>25270</v>
      </c>
      <c r="CA26" s="149"/>
      <c r="CB26" s="47"/>
      <c r="CC26" s="149"/>
      <c r="CD26" s="150"/>
      <c r="CE26" s="48">
        <f>V26</f>
        <v>0</v>
      </c>
      <c r="CF26" s="149"/>
      <c r="CG26" s="51">
        <f t="shared" ref="CG26:CG32" si="21">CB26</f>
        <v>0</v>
      </c>
      <c r="CH26" s="149"/>
      <c r="CI26" s="150"/>
      <c r="CJ26" s="145"/>
      <c r="CK26" s="147"/>
      <c r="CL26" s="90"/>
      <c r="CM26" s="90"/>
      <c r="CN26" s="94"/>
      <c r="CO26" s="90"/>
    </row>
    <row r="27" spans="1:93" s="3" customFormat="1" ht="408.6" customHeight="1">
      <c r="A27" s="204" t="s">
        <v>124</v>
      </c>
      <c r="B27" s="212">
        <v>8</v>
      </c>
      <c r="C27" s="195" t="s">
        <v>125</v>
      </c>
      <c r="D27" s="183" t="s">
        <v>126</v>
      </c>
      <c r="E27" s="128" t="s">
        <v>127</v>
      </c>
      <c r="F27" s="185" t="s">
        <v>58</v>
      </c>
      <c r="G27" s="130" t="s">
        <v>128</v>
      </c>
      <c r="H27" s="116">
        <v>13775</v>
      </c>
      <c r="I27" s="199">
        <f>IFERROR((H27/H28),"")</f>
        <v>0.95</v>
      </c>
      <c r="J27" s="116">
        <v>13950</v>
      </c>
      <c r="K27" s="199">
        <f>IFERROR((J27/J28),"")</f>
        <v>0.96206896551724141</v>
      </c>
      <c r="L27" s="116">
        <v>14356</v>
      </c>
      <c r="M27" s="199">
        <f>IFERROR((L27/L28),"")</f>
        <v>0.97</v>
      </c>
      <c r="N27" s="116">
        <v>14450</v>
      </c>
      <c r="O27" s="199">
        <f>IFERROR((N27/N28),"")</f>
        <v>0.97635135135135132</v>
      </c>
      <c r="P27" s="142"/>
      <c r="Q27" s="142"/>
      <c r="R27" s="116"/>
      <c r="S27" s="199" t="str">
        <f>IFERROR((R27/R28),"")</f>
        <v/>
      </c>
      <c r="T27" s="116"/>
      <c r="U27" s="199" t="str">
        <f>IFERROR((T27/T28),"")</f>
        <v/>
      </c>
      <c r="V27" s="116"/>
      <c r="W27" s="199" t="str">
        <f>IFERROR((V27/V28),"")</f>
        <v/>
      </c>
      <c r="X27" s="269">
        <f t="shared" ref="X27" si="22">H27</f>
        <v>13775</v>
      </c>
      <c r="Y27" s="269">
        <f>J27</f>
        <v>13950</v>
      </c>
      <c r="Z27" s="270">
        <f>L27</f>
        <v>14356</v>
      </c>
      <c r="AA27" s="269">
        <f>N27</f>
        <v>14450</v>
      </c>
      <c r="AB27" s="121"/>
      <c r="AC27" s="120">
        <f>R27</f>
        <v>0</v>
      </c>
      <c r="AD27" s="120">
        <f>T27</f>
        <v>0</v>
      </c>
      <c r="AE27" s="118">
        <f t="shared" ref="AE27:AE32" si="23">V27</f>
        <v>0</v>
      </c>
      <c r="AF27" s="80">
        <f t="shared" si="14"/>
        <v>13775</v>
      </c>
      <c r="AG27" s="197">
        <f>IFERROR((AF27/AF28),"")/100</f>
        <v>9.4999999999999998E-3</v>
      </c>
      <c r="AH27" s="81">
        <v>14114</v>
      </c>
      <c r="AI27" s="197">
        <f>IFERROR((AH27/AH28),"")/100</f>
        <v>9.8109272904212431E-3</v>
      </c>
      <c r="AJ27" s="157">
        <f>IFERROR(AI27/AG27,0)</f>
        <v>1.032729188465394</v>
      </c>
      <c r="AK27" s="153" t="s">
        <v>129</v>
      </c>
      <c r="AL27" s="194" t="s">
        <v>130</v>
      </c>
      <c r="AM27" s="137" t="s">
        <v>104</v>
      </c>
      <c r="AN27" s="141">
        <v>14114</v>
      </c>
      <c r="AO27" s="139" t="s">
        <v>80</v>
      </c>
      <c r="AP27" s="93" t="s">
        <v>131</v>
      </c>
      <c r="AQ27" s="62"/>
      <c r="AR27" s="43">
        <f t="shared" si="15"/>
        <v>0</v>
      </c>
      <c r="AS27" s="148" t="str">
        <f>IFERROR((AR27/AR28),"")</f>
        <v/>
      </c>
      <c r="AT27" s="44"/>
      <c r="AU27" s="148" t="str">
        <f>IFERROR((AT27/AT28),"")</f>
        <v/>
      </c>
      <c r="AV27" s="150">
        <f>IFERROR(AU27/AS27,0)</f>
        <v>0</v>
      </c>
      <c r="AW27" s="45">
        <f>R27</f>
        <v>0</v>
      </c>
      <c r="AX27" s="148" t="str">
        <f>IFERROR((AW27/AW28),"")</f>
        <v/>
      </c>
      <c r="AY27" s="50">
        <f>AT27</f>
        <v>0</v>
      </c>
      <c r="AZ27" s="187" t="str">
        <f>IFERROR((AY27/AY28),"")</f>
        <v/>
      </c>
      <c r="BA27" s="159">
        <f>IFERROR(AZ27/AX27,0)</f>
        <v>0</v>
      </c>
      <c r="BB27" s="144"/>
      <c r="BC27" s="146"/>
      <c r="BD27" s="88"/>
      <c r="BE27" s="92"/>
      <c r="BF27" s="88"/>
      <c r="BG27" s="88"/>
      <c r="BI27" s="43">
        <f t="shared" si="16"/>
        <v>0</v>
      </c>
      <c r="BJ27" s="148" t="str">
        <f>IFERROR((BI27/BI28),"")</f>
        <v/>
      </c>
      <c r="BK27" s="44"/>
      <c r="BL27" s="148" t="str">
        <f>IFERROR((BK27/BK28),"")</f>
        <v/>
      </c>
      <c r="BM27" s="150">
        <f>IFERROR(BL27/BJ27,0)</f>
        <v>0</v>
      </c>
      <c r="BN27" s="45">
        <f>T27</f>
        <v>0</v>
      </c>
      <c r="BO27" s="148" t="str">
        <f>IFERROR((BN27/BN28),"")</f>
        <v/>
      </c>
      <c r="BP27" s="50">
        <f>BK27</f>
        <v>0</v>
      </c>
      <c r="BQ27" s="148" t="str">
        <f>IFERROR((BP27/BP28),"")</f>
        <v/>
      </c>
      <c r="BR27" s="150">
        <f>IFERROR(BQ27/BO27,0)</f>
        <v>0</v>
      </c>
      <c r="BS27" s="144"/>
      <c r="BT27" s="146"/>
      <c r="BU27" s="88"/>
      <c r="BV27" s="92"/>
      <c r="BW27" s="88"/>
      <c r="BX27" s="88"/>
      <c r="BY27" s="10"/>
      <c r="BZ27" s="76">
        <f t="shared" ref="BZ27" si="24">V27</f>
        <v>0</v>
      </c>
      <c r="CA27" s="148">
        <f>IFERROR((BZ27/BZ28),"")</f>
        <v>0</v>
      </c>
      <c r="CB27" s="44"/>
      <c r="CC27" s="148" t="str">
        <f>IFERROR((CB27/CB28),"")</f>
        <v/>
      </c>
      <c r="CD27" s="150">
        <f>IFERROR(CC27/CA27,0)</f>
        <v>0</v>
      </c>
      <c r="CE27" s="45">
        <f>V27</f>
        <v>0</v>
      </c>
      <c r="CF27" s="148" t="str">
        <f>IFERROR((CE27/CE28),"")</f>
        <v/>
      </c>
      <c r="CG27" s="50">
        <f t="shared" si="21"/>
        <v>0</v>
      </c>
      <c r="CH27" s="148" t="str">
        <f>IFERROR((CG27/CG28),"")</f>
        <v/>
      </c>
      <c r="CI27" s="150">
        <f>IFERROR(CH27/CF27,0)</f>
        <v>0</v>
      </c>
      <c r="CJ27" s="144"/>
      <c r="CK27" s="158"/>
      <c r="CL27" s="88"/>
      <c r="CM27" s="88"/>
      <c r="CN27" s="92"/>
      <c r="CO27" s="88"/>
    </row>
    <row r="28" spans="1:93" s="3" customFormat="1" ht="408.6" customHeight="1">
      <c r="A28" s="205"/>
      <c r="B28" s="213"/>
      <c r="C28" s="196"/>
      <c r="D28" s="184"/>
      <c r="E28" s="126" t="s">
        <v>132</v>
      </c>
      <c r="F28" s="186"/>
      <c r="G28" s="134" t="s">
        <v>133</v>
      </c>
      <c r="H28" s="117">
        <v>14500</v>
      </c>
      <c r="I28" s="200"/>
      <c r="J28" s="117">
        <v>14500</v>
      </c>
      <c r="K28" s="200"/>
      <c r="L28" s="117">
        <v>14800</v>
      </c>
      <c r="M28" s="200"/>
      <c r="N28" s="117">
        <v>14800</v>
      </c>
      <c r="O28" s="200"/>
      <c r="P28" s="143"/>
      <c r="Q28" s="143"/>
      <c r="R28" s="117"/>
      <c r="S28" s="200"/>
      <c r="T28" s="117"/>
      <c r="U28" s="200"/>
      <c r="V28" s="117"/>
      <c r="W28" s="200"/>
      <c r="X28" s="271">
        <f t="shared" si="12"/>
        <v>14500</v>
      </c>
      <c r="Y28" s="271">
        <f>J28</f>
        <v>14500</v>
      </c>
      <c r="Z28" s="272">
        <f>L28</f>
        <v>14800</v>
      </c>
      <c r="AA28" s="271">
        <f>N28</f>
        <v>14800</v>
      </c>
      <c r="AB28" s="123"/>
      <c r="AC28" s="122">
        <f>R28</f>
        <v>0</v>
      </c>
      <c r="AD28" s="122">
        <f>T28</f>
        <v>0</v>
      </c>
      <c r="AE28" s="119">
        <f t="shared" si="23"/>
        <v>0</v>
      </c>
      <c r="AF28" s="82">
        <f t="shared" si="14"/>
        <v>14500</v>
      </c>
      <c r="AG28" s="198"/>
      <c r="AH28" s="83">
        <v>14386</v>
      </c>
      <c r="AI28" s="198"/>
      <c r="AJ28" s="157"/>
      <c r="AK28" s="154"/>
      <c r="AL28" s="156"/>
      <c r="AM28" s="138" t="s">
        <v>104</v>
      </c>
      <c r="AN28" s="138">
        <v>14386</v>
      </c>
      <c r="AO28" s="140" t="s">
        <v>80</v>
      </c>
      <c r="AP28" s="95" t="s">
        <v>131</v>
      </c>
      <c r="AQ28" s="62"/>
      <c r="AR28" s="46">
        <f t="shared" si="15"/>
        <v>0</v>
      </c>
      <c r="AS28" s="149"/>
      <c r="AT28" s="47"/>
      <c r="AU28" s="149"/>
      <c r="AV28" s="150"/>
      <c r="AW28" s="48">
        <f>R28</f>
        <v>0</v>
      </c>
      <c r="AX28" s="149"/>
      <c r="AY28" s="51">
        <f>AT28</f>
        <v>0</v>
      </c>
      <c r="AZ28" s="188"/>
      <c r="BA28" s="160"/>
      <c r="BB28" s="145"/>
      <c r="BC28" s="147"/>
      <c r="BD28" s="90"/>
      <c r="BE28" s="94"/>
      <c r="BF28" s="90"/>
      <c r="BG28" s="90"/>
      <c r="BI28" s="46">
        <f t="shared" si="16"/>
        <v>0</v>
      </c>
      <c r="BJ28" s="149"/>
      <c r="BK28" s="47"/>
      <c r="BL28" s="149"/>
      <c r="BM28" s="150"/>
      <c r="BN28" s="48">
        <f>T28</f>
        <v>0</v>
      </c>
      <c r="BO28" s="149"/>
      <c r="BP28" s="51">
        <f>BK28</f>
        <v>0</v>
      </c>
      <c r="BQ28" s="149"/>
      <c r="BR28" s="150"/>
      <c r="BS28" s="145"/>
      <c r="BT28" s="147"/>
      <c r="BU28" s="90"/>
      <c r="BV28" s="94"/>
      <c r="BW28" s="90"/>
      <c r="BX28" s="90"/>
      <c r="BY28" s="10"/>
      <c r="BZ28" s="46">
        <f t="shared" ref="BZ28" si="25">N28</f>
        <v>14800</v>
      </c>
      <c r="CA28" s="149"/>
      <c r="CB28" s="47"/>
      <c r="CC28" s="149"/>
      <c r="CD28" s="150"/>
      <c r="CE28" s="48">
        <f>V28</f>
        <v>0</v>
      </c>
      <c r="CF28" s="149"/>
      <c r="CG28" s="51">
        <f t="shared" si="21"/>
        <v>0</v>
      </c>
      <c r="CH28" s="149"/>
      <c r="CI28" s="150"/>
      <c r="CJ28" s="145"/>
      <c r="CK28" s="147"/>
      <c r="CL28" s="90"/>
      <c r="CM28" s="90"/>
      <c r="CN28" s="94"/>
      <c r="CO28" s="90"/>
    </row>
    <row r="29" spans="1:93" s="3" customFormat="1" ht="408.6" customHeight="1">
      <c r="A29" s="205"/>
      <c r="B29" s="212">
        <v>9</v>
      </c>
      <c r="C29" s="195" t="s">
        <v>134</v>
      </c>
      <c r="D29" s="183" t="s">
        <v>135</v>
      </c>
      <c r="E29" s="128" t="s">
        <v>136</v>
      </c>
      <c r="F29" s="185" t="s">
        <v>58</v>
      </c>
      <c r="G29" s="130" t="s">
        <v>137</v>
      </c>
      <c r="H29" s="116">
        <v>216</v>
      </c>
      <c r="I29" s="199">
        <f>IFERROR((H29/H30),"")</f>
        <v>1.4896551724137931E-2</v>
      </c>
      <c r="J29" s="116">
        <v>216</v>
      </c>
      <c r="K29" s="199">
        <f>IFERROR((J29/J30),"")</f>
        <v>1.4896551724137931E-2</v>
      </c>
      <c r="L29" s="116">
        <v>220</v>
      </c>
      <c r="M29" s="199">
        <f>IFERROR((L29/L30),"")</f>
        <v>1.4864864864864866E-2</v>
      </c>
      <c r="N29" s="116">
        <v>220</v>
      </c>
      <c r="O29" s="199">
        <f>IFERROR((N29/N30),"")</f>
        <v>1.4864864864864866E-2</v>
      </c>
      <c r="P29" s="142"/>
      <c r="Q29" s="142"/>
      <c r="R29" s="116"/>
      <c r="S29" s="199" t="str">
        <f>IFERROR((R29/R30),"")</f>
        <v/>
      </c>
      <c r="T29" s="116"/>
      <c r="U29" s="199" t="str">
        <f>IFERROR((T29/T30),"")</f>
        <v/>
      </c>
      <c r="V29" s="116"/>
      <c r="W29" s="199" t="str">
        <f>IFERROR((V29/V30),"")</f>
        <v/>
      </c>
      <c r="X29" s="269">
        <f t="shared" ref="X29" si="26">H29</f>
        <v>216</v>
      </c>
      <c r="Y29" s="269">
        <f>J29</f>
        <v>216</v>
      </c>
      <c r="Z29" s="270">
        <f>L29</f>
        <v>220</v>
      </c>
      <c r="AA29" s="269">
        <f>N29</f>
        <v>220</v>
      </c>
      <c r="AB29" s="121"/>
      <c r="AC29" s="120">
        <f>H29+R29</f>
        <v>216</v>
      </c>
      <c r="AD29" s="120">
        <f>AC29+T29</f>
        <v>216</v>
      </c>
      <c r="AE29" s="118">
        <f t="shared" si="23"/>
        <v>0</v>
      </c>
      <c r="AF29" s="80">
        <f t="shared" si="14"/>
        <v>216</v>
      </c>
      <c r="AG29" s="151">
        <f>IFERROR((AF29/AF30),"")</f>
        <v>1.4896551724137931E-2</v>
      </c>
      <c r="AH29" s="81">
        <v>216</v>
      </c>
      <c r="AI29" s="189">
        <f>IFERROR((AH29/AH30),"")</f>
        <v>1.5014597525371889E-2</v>
      </c>
      <c r="AJ29" s="157">
        <f>IFERROR(AI29/AG29,0)</f>
        <v>1.0079243709161685</v>
      </c>
      <c r="AK29" s="153" t="s">
        <v>138</v>
      </c>
      <c r="AL29" s="193" t="s">
        <v>139</v>
      </c>
      <c r="AM29" s="137" t="s">
        <v>104</v>
      </c>
      <c r="AN29" s="137">
        <v>59</v>
      </c>
      <c r="AO29" s="139" t="s">
        <v>140</v>
      </c>
      <c r="AP29" s="93" t="s">
        <v>141</v>
      </c>
      <c r="AQ29" s="62"/>
      <c r="AR29" s="43">
        <f t="shared" si="15"/>
        <v>0</v>
      </c>
      <c r="AS29" s="148" t="str">
        <f>IFERROR((AR29/AR30),"")</f>
        <v/>
      </c>
      <c r="AT29" s="44"/>
      <c r="AU29" s="148" t="str">
        <f>IFERROR((AT29/AT30),"")</f>
        <v/>
      </c>
      <c r="AV29" s="150">
        <f>IFERROR(AU29/AS29,0)</f>
        <v>0</v>
      </c>
      <c r="AW29" s="45">
        <f>AC29</f>
        <v>216</v>
      </c>
      <c r="AX29" s="148">
        <f>IFERROR((AW29/AW30),"")</f>
        <v>1.4896551724137931E-2</v>
      </c>
      <c r="AY29" s="50">
        <f>AH29+AT29</f>
        <v>216</v>
      </c>
      <c r="AZ29" s="187">
        <f>IFERROR((AY29/AY30),"")</f>
        <v>1.5014597525371889E-2</v>
      </c>
      <c r="BA29" s="159">
        <f>IFERROR(AZ29/AX29,0)</f>
        <v>1.0079243709161685</v>
      </c>
      <c r="BB29" s="144"/>
      <c r="BC29" s="181"/>
      <c r="BD29" s="201"/>
      <c r="BE29" s="201"/>
      <c r="BF29" s="201"/>
      <c r="BG29" s="201"/>
      <c r="BI29" s="43">
        <f t="shared" si="16"/>
        <v>0</v>
      </c>
      <c r="BJ29" s="148" t="str">
        <f>IFERROR((BI29/BI30),"")</f>
        <v/>
      </c>
      <c r="BK29" s="44"/>
      <c r="BL29" s="148" t="str">
        <f>IFERROR((BK29/BK30),"")</f>
        <v/>
      </c>
      <c r="BM29" s="150">
        <f>IFERROR(BL29/BJ29,0)</f>
        <v>0</v>
      </c>
      <c r="BN29" s="45">
        <f>AD29</f>
        <v>216</v>
      </c>
      <c r="BO29" s="148">
        <f>IFERROR((BN29/BN30),"")</f>
        <v>1.4896551724137931E-2</v>
      </c>
      <c r="BP29" s="50">
        <f>AY29+BK29</f>
        <v>216</v>
      </c>
      <c r="BQ29" s="148">
        <f>IFERROR((BP29/BP30),"")</f>
        <v>1.5014597525371889E-2</v>
      </c>
      <c r="BR29" s="150">
        <f>IFERROR(BQ29/BO29,0)</f>
        <v>1.0079243709161685</v>
      </c>
      <c r="BS29" s="144"/>
      <c r="BT29" s="181"/>
      <c r="BU29" s="201"/>
      <c r="BV29" s="201"/>
      <c r="BW29" s="201"/>
      <c r="BX29" s="201"/>
      <c r="BY29" s="10"/>
      <c r="BZ29" s="76">
        <f t="shared" ref="BZ29" si="27">V29</f>
        <v>0</v>
      </c>
      <c r="CA29" s="148">
        <f>IFERROR((BZ29/BZ30),"")</f>
        <v>0</v>
      </c>
      <c r="CB29" s="44"/>
      <c r="CC29" s="148" t="str">
        <f>IFERROR((CB29/CB30),"")</f>
        <v/>
      </c>
      <c r="CD29" s="150">
        <f>IFERROR(CC29/CA29,0)</f>
        <v>0</v>
      </c>
      <c r="CE29" s="45">
        <f>AE29</f>
        <v>0</v>
      </c>
      <c r="CF29" s="148" t="str">
        <f>IFERROR((CE29/CE30),"")</f>
        <v/>
      </c>
      <c r="CG29" s="50">
        <f t="shared" si="21"/>
        <v>0</v>
      </c>
      <c r="CH29" s="148" t="str">
        <f>IFERROR((CG29/CG30),"")</f>
        <v/>
      </c>
      <c r="CI29" s="150">
        <f>IFERROR(CH29/CF29,0)</f>
        <v>0</v>
      </c>
      <c r="CJ29" s="144"/>
      <c r="CK29" s="146"/>
      <c r="CL29" s="201"/>
      <c r="CM29" s="201"/>
      <c r="CN29" s="201"/>
      <c r="CO29" s="201"/>
    </row>
    <row r="30" spans="1:93" s="3" customFormat="1" ht="408.6" customHeight="1">
      <c r="A30" s="205"/>
      <c r="B30" s="213"/>
      <c r="C30" s="196"/>
      <c r="D30" s="184"/>
      <c r="E30" s="126" t="s">
        <v>132</v>
      </c>
      <c r="F30" s="186"/>
      <c r="G30" s="134" t="s">
        <v>133</v>
      </c>
      <c r="H30" s="117">
        <v>14500</v>
      </c>
      <c r="I30" s="200"/>
      <c r="J30" s="117">
        <v>14500</v>
      </c>
      <c r="K30" s="200"/>
      <c r="L30" s="117">
        <v>14800</v>
      </c>
      <c r="M30" s="200"/>
      <c r="N30" s="117">
        <v>14800</v>
      </c>
      <c r="O30" s="200"/>
      <c r="P30" s="143"/>
      <c r="Q30" s="143"/>
      <c r="R30" s="117"/>
      <c r="S30" s="200"/>
      <c r="T30" s="117"/>
      <c r="U30" s="200"/>
      <c r="V30" s="117"/>
      <c r="W30" s="200"/>
      <c r="X30" s="271">
        <f t="shared" si="12"/>
        <v>14500</v>
      </c>
      <c r="Y30" s="271">
        <f>J30</f>
        <v>14500</v>
      </c>
      <c r="Z30" s="272">
        <f>L30</f>
        <v>14800</v>
      </c>
      <c r="AA30" s="271">
        <f>N30</f>
        <v>14800</v>
      </c>
      <c r="AB30" s="123"/>
      <c r="AC30" s="122">
        <f>H30+R30</f>
        <v>14500</v>
      </c>
      <c r="AD30" s="122">
        <f>AC30+T30</f>
        <v>14500</v>
      </c>
      <c r="AE30" s="119">
        <f t="shared" si="23"/>
        <v>0</v>
      </c>
      <c r="AF30" s="82">
        <f t="shared" si="14"/>
        <v>14500</v>
      </c>
      <c r="AG30" s="152"/>
      <c r="AH30" s="83">
        <v>14386</v>
      </c>
      <c r="AI30" s="190"/>
      <c r="AJ30" s="157"/>
      <c r="AK30" s="154"/>
      <c r="AL30" s="156"/>
      <c r="AM30" s="138" t="s">
        <v>104</v>
      </c>
      <c r="AN30" s="138">
        <v>14386</v>
      </c>
      <c r="AO30" s="140" t="s">
        <v>80</v>
      </c>
      <c r="AP30" s="95" t="s">
        <v>131</v>
      </c>
      <c r="AQ30" s="62"/>
      <c r="AR30" s="46">
        <f t="shared" si="15"/>
        <v>0</v>
      </c>
      <c r="AS30" s="149"/>
      <c r="AT30" s="47"/>
      <c r="AU30" s="149"/>
      <c r="AV30" s="150"/>
      <c r="AW30" s="48">
        <f>AC30</f>
        <v>14500</v>
      </c>
      <c r="AX30" s="149"/>
      <c r="AY30" s="51">
        <f>AH30+AT30</f>
        <v>14386</v>
      </c>
      <c r="AZ30" s="188"/>
      <c r="BA30" s="160"/>
      <c r="BB30" s="145"/>
      <c r="BC30" s="147"/>
      <c r="BD30" s="202"/>
      <c r="BE30" s="202"/>
      <c r="BF30" s="202"/>
      <c r="BG30" s="202"/>
      <c r="BI30" s="46">
        <f t="shared" si="16"/>
        <v>0</v>
      </c>
      <c r="BJ30" s="149"/>
      <c r="BK30" s="47"/>
      <c r="BL30" s="149"/>
      <c r="BM30" s="150"/>
      <c r="BN30" s="48">
        <f>AD30</f>
        <v>14500</v>
      </c>
      <c r="BO30" s="149"/>
      <c r="BP30" s="50">
        <f>AY30+BK30</f>
        <v>14386</v>
      </c>
      <c r="BQ30" s="149"/>
      <c r="BR30" s="150"/>
      <c r="BS30" s="145"/>
      <c r="BT30" s="147"/>
      <c r="BU30" s="202"/>
      <c r="BV30" s="202"/>
      <c r="BW30" s="202"/>
      <c r="BX30" s="202"/>
      <c r="BY30" s="10"/>
      <c r="BZ30" s="46">
        <f t="shared" ref="BZ30" si="28">N30</f>
        <v>14800</v>
      </c>
      <c r="CA30" s="149"/>
      <c r="CB30" s="47"/>
      <c r="CC30" s="149"/>
      <c r="CD30" s="150"/>
      <c r="CE30" s="48">
        <f>AE30</f>
        <v>0</v>
      </c>
      <c r="CF30" s="149"/>
      <c r="CG30" s="51">
        <f t="shared" si="21"/>
        <v>0</v>
      </c>
      <c r="CH30" s="149"/>
      <c r="CI30" s="150"/>
      <c r="CJ30" s="145"/>
      <c r="CK30" s="147"/>
      <c r="CL30" s="202"/>
      <c r="CM30" s="202"/>
      <c r="CN30" s="202"/>
      <c r="CO30" s="202"/>
    </row>
    <row r="31" spans="1:93" s="3" customFormat="1" ht="408.6" customHeight="1">
      <c r="A31" s="205"/>
      <c r="B31" s="212">
        <v>10</v>
      </c>
      <c r="C31" s="195" t="s">
        <v>142</v>
      </c>
      <c r="D31" s="183" t="s">
        <v>143</v>
      </c>
      <c r="E31" s="128" t="s">
        <v>144</v>
      </c>
      <c r="F31" s="185" t="s">
        <v>58</v>
      </c>
      <c r="G31" s="130" t="s">
        <v>145</v>
      </c>
      <c r="H31" s="116">
        <v>170</v>
      </c>
      <c r="I31" s="199">
        <f>IFERROR((H31/H32),"")</f>
        <v>0.33333333333333331</v>
      </c>
      <c r="J31" s="116">
        <v>9</v>
      </c>
      <c r="K31" s="199">
        <f>IFERROR((J31/J32),"")</f>
        <v>1.7647058823529412E-2</v>
      </c>
      <c r="L31" s="116">
        <v>90</v>
      </c>
      <c r="M31" s="199">
        <f>IFERROR((L31/L32),"")</f>
        <v>0.15</v>
      </c>
      <c r="N31" s="116">
        <v>0</v>
      </c>
      <c r="O31" s="199">
        <f>IFERROR((N31/N32),"")</f>
        <v>0</v>
      </c>
      <c r="P31" s="142"/>
      <c r="Q31" s="142"/>
      <c r="R31" s="116"/>
      <c r="S31" s="199" t="str">
        <f>IFERROR((R31/R32),"")</f>
        <v/>
      </c>
      <c r="T31" s="116"/>
      <c r="U31" s="199" t="str">
        <f>IFERROR((T31/T32),"")</f>
        <v/>
      </c>
      <c r="V31" s="116"/>
      <c r="W31" s="199" t="str">
        <f>IFERROR((V31/V32),"")</f>
        <v/>
      </c>
      <c r="X31" s="269">
        <f t="shared" si="12"/>
        <v>170</v>
      </c>
      <c r="Y31" s="269">
        <f>H31+J31</f>
        <v>179</v>
      </c>
      <c r="Z31" s="270">
        <f>H31+J31+L31</f>
        <v>269</v>
      </c>
      <c r="AA31" s="269">
        <f>H31+J31+L31+N31</f>
        <v>269</v>
      </c>
      <c r="AB31" s="121"/>
      <c r="AC31" s="120">
        <f>R31</f>
        <v>0</v>
      </c>
      <c r="AD31" s="120">
        <f>T31</f>
        <v>0</v>
      </c>
      <c r="AE31" s="118">
        <f t="shared" si="23"/>
        <v>0</v>
      </c>
      <c r="AF31" s="80">
        <f t="shared" si="14"/>
        <v>170</v>
      </c>
      <c r="AG31" s="151">
        <f>IFERROR((AF31/AF32),"")</f>
        <v>0.33333333333333331</v>
      </c>
      <c r="AH31" s="81">
        <v>501</v>
      </c>
      <c r="AI31" s="189">
        <f>IFERROR((AH31/AH32),"")</f>
        <v>0.98235294117647054</v>
      </c>
      <c r="AJ31" s="157">
        <f>IFERROR(AI31/AG31,0)</f>
        <v>2.947058823529412</v>
      </c>
      <c r="AK31" s="153" t="s">
        <v>146</v>
      </c>
      <c r="AL31" s="193" t="s">
        <v>147</v>
      </c>
      <c r="AM31" s="137" t="s">
        <v>104</v>
      </c>
      <c r="AN31" s="137">
        <v>517</v>
      </c>
      <c r="AO31" s="137" t="s">
        <v>104</v>
      </c>
      <c r="AP31" s="93" t="s">
        <v>148</v>
      </c>
      <c r="AQ31" s="62"/>
      <c r="AR31" s="43">
        <f t="shared" si="15"/>
        <v>0</v>
      </c>
      <c r="AS31" s="148" t="str">
        <f>IFERROR((AR31/AR32),"")</f>
        <v/>
      </c>
      <c r="AT31" s="44"/>
      <c r="AU31" s="148" t="str">
        <f>IFERROR((AT31/AT32),"")</f>
        <v/>
      </c>
      <c r="AV31" s="150">
        <f>IFERROR(AU31/AS31,0)</f>
        <v>0</v>
      </c>
      <c r="AW31" s="45">
        <f>R31</f>
        <v>0</v>
      </c>
      <c r="AX31" s="148" t="str">
        <f>IFERROR((AW31/AW32),"")</f>
        <v/>
      </c>
      <c r="AY31" s="50">
        <f>AT31</f>
        <v>0</v>
      </c>
      <c r="AZ31" s="187" t="str">
        <f>IFERROR((AY31/AY32),"")</f>
        <v/>
      </c>
      <c r="BA31" s="159">
        <f>IFERROR(AZ31/AX31,0)</f>
        <v>0</v>
      </c>
      <c r="BB31" s="144"/>
      <c r="BC31" s="181"/>
      <c r="BD31" s="201"/>
      <c r="BE31" s="201"/>
      <c r="BF31" s="201"/>
      <c r="BG31" s="201"/>
      <c r="BI31" s="43">
        <f t="shared" si="16"/>
        <v>0</v>
      </c>
      <c r="BJ31" s="148" t="str">
        <f>IFERROR((BI31/BI32),"")</f>
        <v/>
      </c>
      <c r="BK31" s="44"/>
      <c r="BL31" s="148" t="str">
        <f>IFERROR((BK31/BK32),"")</f>
        <v/>
      </c>
      <c r="BM31" s="150">
        <f>IFERROR(BL31/BJ31,0)</f>
        <v>0</v>
      </c>
      <c r="BN31" s="45">
        <f>T31</f>
        <v>0</v>
      </c>
      <c r="BO31" s="148" t="str">
        <f>IFERROR((BN31/BN32),"")</f>
        <v/>
      </c>
      <c r="BP31" s="50">
        <f>BK31</f>
        <v>0</v>
      </c>
      <c r="BQ31" s="148" t="str">
        <f>IFERROR((BP31/BP32),"")</f>
        <v/>
      </c>
      <c r="BR31" s="150">
        <f>IFERROR(BQ31/BO31,0)</f>
        <v>0</v>
      </c>
      <c r="BS31" s="144"/>
      <c r="BT31" s="181"/>
      <c r="BU31" s="201"/>
      <c r="BV31" s="201"/>
      <c r="BW31" s="201"/>
      <c r="BX31" s="201"/>
      <c r="BY31" s="10"/>
      <c r="BZ31" s="76">
        <f t="shared" ref="BZ31" si="29">V31</f>
        <v>0</v>
      </c>
      <c r="CA31" s="148">
        <f>IFERROR((BZ31/BZ32),"")</f>
        <v>0</v>
      </c>
      <c r="CB31" s="44"/>
      <c r="CC31" s="148" t="str">
        <f>IFERROR((CB31/CB32),"")</f>
        <v/>
      </c>
      <c r="CD31" s="150">
        <f>IFERROR(CC31/CA31,0)</f>
        <v>0</v>
      </c>
      <c r="CE31" s="45">
        <f>V31</f>
        <v>0</v>
      </c>
      <c r="CF31" s="148" t="str">
        <f>IFERROR((CE31/CE32),"")</f>
        <v/>
      </c>
      <c r="CG31" s="50">
        <f t="shared" si="21"/>
        <v>0</v>
      </c>
      <c r="CH31" s="148" t="str">
        <f>IFERROR((CG31/CG32),"")</f>
        <v/>
      </c>
      <c r="CI31" s="150">
        <f>IFERROR(CH31/CF31,0)</f>
        <v>0</v>
      </c>
      <c r="CJ31" s="144"/>
      <c r="CK31" s="158"/>
      <c r="CL31" s="201"/>
      <c r="CM31" s="201"/>
      <c r="CN31" s="201"/>
      <c r="CO31" s="201"/>
    </row>
    <row r="32" spans="1:93" s="3" customFormat="1" ht="408.6" customHeight="1">
      <c r="A32" s="205"/>
      <c r="B32" s="213"/>
      <c r="C32" s="196"/>
      <c r="D32" s="184"/>
      <c r="E32" s="126" t="s">
        <v>149</v>
      </c>
      <c r="F32" s="186"/>
      <c r="G32" s="134" t="s">
        <v>149</v>
      </c>
      <c r="H32" s="117">
        <v>510</v>
      </c>
      <c r="I32" s="200"/>
      <c r="J32" s="117">
        <v>510</v>
      </c>
      <c r="K32" s="200"/>
      <c r="L32" s="117">
        <v>600</v>
      </c>
      <c r="M32" s="200"/>
      <c r="N32" s="117">
        <v>600</v>
      </c>
      <c r="O32" s="200"/>
      <c r="P32" s="143"/>
      <c r="Q32" s="143"/>
      <c r="R32" s="117"/>
      <c r="S32" s="200"/>
      <c r="T32" s="117"/>
      <c r="U32" s="200"/>
      <c r="V32" s="117"/>
      <c r="W32" s="200"/>
      <c r="X32" s="271">
        <f t="shared" ref="X32:X36" si="30">H32</f>
        <v>510</v>
      </c>
      <c r="Y32" s="271">
        <f>J32</f>
        <v>510</v>
      </c>
      <c r="Z32" s="272">
        <f>L32</f>
        <v>600</v>
      </c>
      <c r="AA32" s="271">
        <f>N32</f>
        <v>600</v>
      </c>
      <c r="AB32" s="123"/>
      <c r="AC32" s="122">
        <f>R32</f>
        <v>0</v>
      </c>
      <c r="AD32" s="122">
        <f>T32</f>
        <v>0</v>
      </c>
      <c r="AE32" s="119">
        <f t="shared" si="23"/>
        <v>0</v>
      </c>
      <c r="AF32" s="82">
        <f t="shared" si="14"/>
        <v>510</v>
      </c>
      <c r="AG32" s="152"/>
      <c r="AH32" s="83">
        <v>510</v>
      </c>
      <c r="AI32" s="190"/>
      <c r="AJ32" s="157"/>
      <c r="AK32" s="154"/>
      <c r="AL32" s="156"/>
      <c r="AM32" s="138" t="s">
        <v>104</v>
      </c>
      <c r="AN32" s="138">
        <v>510</v>
      </c>
      <c r="AO32" s="138" t="s">
        <v>104</v>
      </c>
      <c r="AP32" s="95" t="s">
        <v>148</v>
      </c>
      <c r="AQ32" s="62"/>
      <c r="AR32" s="46">
        <f t="shared" si="15"/>
        <v>0</v>
      </c>
      <c r="AS32" s="149"/>
      <c r="AT32" s="47"/>
      <c r="AU32" s="149"/>
      <c r="AV32" s="150"/>
      <c r="AW32" s="48">
        <f>R32</f>
        <v>0</v>
      </c>
      <c r="AX32" s="149"/>
      <c r="AY32" s="51">
        <f>AT32</f>
        <v>0</v>
      </c>
      <c r="AZ32" s="188"/>
      <c r="BA32" s="160"/>
      <c r="BB32" s="145"/>
      <c r="BC32" s="147"/>
      <c r="BD32" s="202"/>
      <c r="BE32" s="202"/>
      <c r="BF32" s="202"/>
      <c r="BG32" s="202"/>
      <c r="BI32" s="46">
        <f t="shared" si="16"/>
        <v>0</v>
      </c>
      <c r="BJ32" s="149"/>
      <c r="BK32" s="47"/>
      <c r="BL32" s="149"/>
      <c r="BM32" s="150"/>
      <c r="BN32" s="48">
        <f>T32</f>
        <v>0</v>
      </c>
      <c r="BO32" s="149"/>
      <c r="BP32" s="51">
        <f>BK32</f>
        <v>0</v>
      </c>
      <c r="BQ32" s="149"/>
      <c r="BR32" s="150"/>
      <c r="BS32" s="145"/>
      <c r="BT32" s="147"/>
      <c r="BU32" s="202"/>
      <c r="BV32" s="202"/>
      <c r="BW32" s="202"/>
      <c r="BX32" s="202"/>
      <c r="BY32" s="10"/>
      <c r="BZ32" s="46">
        <f t="shared" ref="BZ32" si="31">N32</f>
        <v>600</v>
      </c>
      <c r="CA32" s="149"/>
      <c r="CB32" s="47"/>
      <c r="CC32" s="149"/>
      <c r="CD32" s="150"/>
      <c r="CE32" s="48">
        <f>V32</f>
        <v>0</v>
      </c>
      <c r="CF32" s="149"/>
      <c r="CG32" s="51">
        <f t="shared" si="21"/>
        <v>0</v>
      </c>
      <c r="CH32" s="149"/>
      <c r="CI32" s="150"/>
      <c r="CJ32" s="145"/>
      <c r="CK32" s="147"/>
      <c r="CL32" s="202"/>
      <c r="CM32" s="202"/>
      <c r="CN32" s="202"/>
      <c r="CO32" s="202"/>
    </row>
    <row r="33" spans="1:93" s="3" customFormat="1" ht="408.6" customHeight="1">
      <c r="A33" s="205"/>
      <c r="B33" s="212">
        <v>11</v>
      </c>
      <c r="C33" s="195" t="s">
        <v>150</v>
      </c>
      <c r="D33" s="183" t="s">
        <v>151</v>
      </c>
      <c r="E33" s="128" t="s">
        <v>152</v>
      </c>
      <c r="F33" s="185" t="s">
        <v>58</v>
      </c>
      <c r="G33" s="132" t="s">
        <v>153</v>
      </c>
      <c r="H33" s="116">
        <v>4201</v>
      </c>
      <c r="I33" s="199">
        <f>IFERROR((H33/H34),"")</f>
        <v>0.26888120839733742</v>
      </c>
      <c r="J33" s="116">
        <v>15263</v>
      </c>
      <c r="K33" s="199">
        <f>IFERROR((J33/J34),"")</f>
        <v>0.55578617726312718</v>
      </c>
      <c r="L33" s="116">
        <v>14638</v>
      </c>
      <c r="M33" s="199">
        <f>IFERROR((L33/L34),"")</f>
        <v>0.5360530266964515</v>
      </c>
      <c r="N33" s="116">
        <v>15042</v>
      </c>
      <c r="O33" s="199">
        <f>IFERROR((N33/N34),"")</f>
        <v>0.61619761582892962</v>
      </c>
      <c r="P33" s="142"/>
      <c r="Q33" s="142"/>
      <c r="R33" s="116"/>
      <c r="S33" s="199" t="str">
        <f>IFERROR((R33/R34),"")</f>
        <v/>
      </c>
      <c r="T33" s="116"/>
      <c r="U33" s="199" t="str">
        <f>IFERROR((T33/T34),"")</f>
        <v/>
      </c>
      <c r="V33" s="116"/>
      <c r="W33" s="199" t="str">
        <f>IFERROR((V33/V34),"")</f>
        <v/>
      </c>
      <c r="X33" s="269">
        <f t="shared" si="30"/>
        <v>4201</v>
      </c>
      <c r="Y33" s="269">
        <f>H33+J33</f>
        <v>19464</v>
      </c>
      <c r="Z33" s="270">
        <f>H33+J33+L33</f>
        <v>34102</v>
      </c>
      <c r="AA33" s="269">
        <f>H33+J33+L33+N33</f>
        <v>49144</v>
      </c>
      <c r="AB33" s="121"/>
      <c r="AC33" s="120">
        <f>H33+R33</f>
        <v>4201</v>
      </c>
      <c r="AD33" s="120">
        <f>AC33+T33</f>
        <v>4201</v>
      </c>
      <c r="AE33" s="118">
        <f>AD33+V33</f>
        <v>4201</v>
      </c>
      <c r="AF33" s="80">
        <f t="shared" si="14"/>
        <v>4201</v>
      </c>
      <c r="AG33" s="151">
        <f>IFERROR((AF33/AF34),"")</f>
        <v>0.26888120839733742</v>
      </c>
      <c r="AH33" s="81">
        <v>7997</v>
      </c>
      <c r="AI33" s="189">
        <f>IFERROR((AH33/AH34),"")</f>
        <v>0.35869028930253422</v>
      </c>
      <c r="AJ33" s="157">
        <f>IFERROR(AI33/AG33,0)</f>
        <v>1.3340102547162092</v>
      </c>
      <c r="AK33" s="153" t="s">
        <v>154</v>
      </c>
      <c r="AL33" s="194" t="s">
        <v>103</v>
      </c>
      <c r="AM33" s="137" t="s">
        <v>107</v>
      </c>
      <c r="AN33" s="141">
        <v>7895</v>
      </c>
      <c r="AO33" s="139" t="s">
        <v>140</v>
      </c>
      <c r="AP33" s="191"/>
      <c r="AQ33" s="62"/>
      <c r="AR33" s="43">
        <f t="shared" si="15"/>
        <v>0</v>
      </c>
      <c r="AS33" s="148" t="str">
        <f>IFERROR((AR33/AR34),"")</f>
        <v/>
      </c>
      <c r="AT33" s="44"/>
      <c r="AU33" s="148" t="str">
        <f>IFERROR((AT33/AT34),"")</f>
        <v/>
      </c>
      <c r="AV33" s="150">
        <f>IFERROR(AU33/AS33,0)</f>
        <v>0</v>
      </c>
      <c r="AW33" s="45">
        <f>AC33</f>
        <v>4201</v>
      </c>
      <c r="AX33" s="148">
        <f>IFERROR((AW33/AW34),"")</f>
        <v>0.26888120839733742</v>
      </c>
      <c r="AY33" s="50">
        <f>AH33+AT33</f>
        <v>7997</v>
      </c>
      <c r="AZ33" s="187">
        <f>IFERROR((AY33/AY34),"")</f>
        <v>0.35869028930253422</v>
      </c>
      <c r="BA33" s="159">
        <f>IFERROR(AZ33/AX33,0)</f>
        <v>1.3340102547162092</v>
      </c>
      <c r="BB33" s="144"/>
      <c r="BC33" s="146"/>
      <c r="BD33" s="88"/>
      <c r="BE33" s="92"/>
      <c r="BF33" s="88"/>
      <c r="BG33" s="88"/>
      <c r="BI33" s="43">
        <f t="shared" si="16"/>
        <v>0</v>
      </c>
      <c r="BJ33" s="148" t="str">
        <f>IFERROR((BI33/BI34),"")</f>
        <v/>
      </c>
      <c r="BK33" s="44"/>
      <c r="BL33" s="148" t="str">
        <f>IFERROR((BK33/BK34),"")</f>
        <v/>
      </c>
      <c r="BM33" s="150">
        <f>IFERROR(BL33/BJ33,0)</f>
        <v>0</v>
      </c>
      <c r="BN33" s="45">
        <f>AD33</f>
        <v>4201</v>
      </c>
      <c r="BO33" s="148">
        <f>IFERROR((BN33/BN34),"")</f>
        <v>0.26888120839733742</v>
      </c>
      <c r="BP33" s="50">
        <f>AY33+BK33</f>
        <v>7997</v>
      </c>
      <c r="BQ33" s="148">
        <f>IFERROR((BP33/BP34),"")</f>
        <v>0.35869028930253422</v>
      </c>
      <c r="BR33" s="150">
        <f>IFERROR(BQ33/BO33,0)</f>
        <v>1.3340102547162092</v>
      </c>
      <c r="BS33" s="144"/>
      <c r="BT33" s="146"/>
      <c r="BU33" s="88"/>
      <c r="BV33" s="92"/>
      <c r="BW33" s="88"/>
      <c r="BX33" s="88"/>
      <c r="BY33" s="10"/>
      <c r="BZ33" s="76">
        <f t="shared" ref="BZ33" si="32">V33</f>
        <v>0</v>
      </c>
      <c r="CA33" s="148">
        <f>IFERROR((BZ33/BZ34),"")</f>
        <v>0</v>
      </c>
      <c r="CB33" s="44"/>
      <c r="CC33" s="148" t="str">
        <f>IFERROR((CB33/CB34),"")</f>
        <v/>
      </c>
      <c r="CD33" s="150">
        <f>IFERROR(CC33/CA33,0)</f>
        <v>0</v>
      </c>
      <c r="CE33" s="45">
        <f>AE33</f>
        <v>4201</v>
      </c>
      <c r="CF33" s="148">
        <f>IFERROR((CE33/CE34),"")</f>
        <v>0.26888120839733742</v>
      </c>
      <c r="CG33" s="50">
        <f>BP33+CB33</f>
        <v>7997</v>
      </c>
      <c r="CH33" s="148">
        <f>IFERROR((CG33/CG34),"")</f>
        <v>0.35869028930253422</v>
      </c>
      <c r="CI33" s="150">
        <f>IFERROR(CH33/CF33,0)</f>
        <v>1.3340102547162092</v>
      </c>
      <c r="CJ33" s="144"/>
      <c r="CK33" s="146"/>
      <c r="CL33" s="88"/>
      <c r="CM33" s="88"/>
      <c r="CN33" s="92"/>
      <c r="CO33" s="88"/>
    </row>
    <row r="34" spans="1:93" s="3" customFormat="1" ht="408.6" customHeight="1">
      <c r="A34" s="205"/>
      <c r="B34" s="213"/>
      <c r="C34" s="196"/>
      <c r="D34" s="184"/>
      <c r="E34" s="126" t="s">
        <v>155</v>
      </c>
      <c r="F34" s="186"/>
      <c r="G34" s="129" t="s">
        <v>156</v>
      </c>
      <c r="H34" s="117">
        <v>15624</v>
      </c>
      <c r="I34" s="200"/>
      <c r="J34" s="117">
        <v>27462</v>
      </c>
      <c r="K34" s="200"/>
      <c r="L34" s="117">
        <v>27307</v>
      </c>
      <c r="M34" s="200"/>
      <c r="N34" s="117">
        <v>24411</v>
      </c>
      <c r="O34" s="200"/>
      <c r="P34" s="143"/>
      <c r="Q34" s="143"/>
      <c r="R34" s="117"/>
      <c r="S34" s="200"/>
      <c r="T34" s="117"/>
      <c r="U34" s="200"/>
      <c r="V34" s="117"/>
      <c r="W34" s="200"/>
      <c r="X34" s="271">
        <f t="shared" si="30"/>
        <v>15624</v>
      </c>
      <c r="Y34" s="271">
        <f>H34+J34</f>
        <v>43086</v>
      </c>
      <c r="Z34" s="272">
        <f>H34+J34+L34</f>
        <v>70393</v>
      </c>
      <c r="AA34" s="271">
        <f>H34+J34+L34+N34</f>
        <v>94804</v>
      </c>
      <c r="AB34" s="123"/>
      <c r="AC34" s="122">
        <f>H34+R34</f>
        <v>15624</v>
      </c>
      <c r="AD34" s="122">
        <f>AC34+T34</f>
        <v>15624</v>
      </c>
      <c r="AE34" s="119">
        <f>AD34+V34</f>
        <v>15624</v>
      </c>
      <c r="AF34" s="82">
        <f t="shared" si="14"/>
        <v>15624</v>
      </c>
      <c r="AG34" s="152"/>
      <c r="AH34" s="83">
        <v>22295</v>
      </c>
      <c r="AI34" s="190"/>
      <c r="AJ34" s="157"/>
      <c r="AK34" s="154"/>
      <c r="AL34" s="156"/>
      <c r="AM34" s="138" t="s">
        <v>104</v>
      </c>
      <c r="AN34" s="138">
        <v>21801</v>
      </c>
      <c r="AO34" s="140" t="s">
        <v>140</v>
      </c>
      <c r="AP34" s="192"/>
      <c r="AQ34" s="62"/>
      <c r="AR34" s="46">
        <f t="shared" si="15"/>
        <v>0</v>
      </c>
      <c r="AS34" s="149"/>
      <c r="AT34" s="47"/>
      <c r="AU34" s="149"/>
      <c r="AV34" s="150"/>
      <c r="AW34" s="48">
        <f>AC34</f>
        <v>15624</v>
      </c>
      <c r="AX34" s="149"/>
      <c r="AY34" s="51">
        <f>AH34+AT34</f>
        <v>22295</v>
      </c>
      <c r="AZ34" s="188"/>
      <c r="BA34" s="160"/>
      <c r="BB34" s="145"/>
      <c r="BC34" s="147"/>
      <c r="BD34" s="90"/>
      <c r="BE34" s="94"/>
      <c r="BF34" s="90"/>
      <c r="BG34" s="90"/>
      <c r="BI34" s="46">
        <f t="shared" si="16"/>
        <v>0</v>
      </c>
      <c r="BJ34" s="149"/>
      <c r="BK34" s="47"/>
      <c r="BL34" s="149"/>
      <c r="BM34" s="150"/>
      <c r="BN34" s="48">
        <f>AD34</f>
        <v>15624</v>
      </c>
      <c r="BO34" s="149"/>
      <c r="BP34" s="51">
        <f>AY34+BK34</f>
        <v>22295</v>
      </c>
      <c r="BQ34" s="149"/>
      <c r="BR34" s="150"/>
      <c r="BS34" s="145"/>
      <c r="BT34" s="147"/>
      <c r="BU34" s="90"/>
      <c r="BV34" s="94"/>
      <c r="BW34" s="90"/>
      <c r="BX34" s="90"/>
      <c r="BY34" s="10"/>
      <c r="BZ34" s="46">
        <f t="shared" ref="BZ34" si="33">N34</f>
        <v>24411</v>
      </c>
      <c r="CA34" s="149"/>
      <c r="CB34" s="47"/>
      <c r="CC34" s="149"/>
      <c r="CD34" s="150"/>
      <c r="CE34" s="48">
        <f>AE34</f>
        <v>15624</v>
      </c>
      <c r="CF34" s="149"/>
      <c r="CG34" s="51">
        <f>BP34+CB34</f>
        <v>22295</v>
      </c>
      <c r="CH34" s="149"/>
      <c r="CI34" s="150"/>
      <c r="CJ34" s="145"/>
      <c r="CK34" s="147"/>
      <c r="CL34" s="90"/>
      <c r="CM34" s="90"/>
      <c r="CN34" s="94"/>
      <c r="CO34" s="90"/>
    </row>
    <row r="35" spans="1:93" s="3" customFormat="1" ht="408.6" customHeight="1">
      <c r="A35" s="205"/>
      <c r="B35" s="212">
        <v>12</v>
      </c>
      <c r="C35" s="195" t="s">
        <v>157</v>
      </c>
      <c r="D35" s="183" t="s">
        <v>158</v>
      </c>
      <c r="E35" s="128" t="s">
        <v>159</v>
      </c>
      <c r="F35" s="185" t="s">
        <v>58</v>
      </c>
      <c r="G35" s="132" t="s">
        <v>160</v>
      </c>
      <c r="H35" s="116">
        <v>11423</v>
      </c>
      <c r="I35" s="199">
        <f>IFERROR((H35/H36),"")</f>
        <v>0.73111879160266258</v>
      </c>
      <c r="J35" s="116">
        <v>12199</v>
      </c>
      <c r="K35" s="199">
        <f>IFERROR((J35/J36),"")</f>
        <v>0.44421382273687277</v>
      </c>
      <c r="L35" s="116">
        <v>12669</v>
      </c>
      <c r="M35" s="199">
        <f>IFERROR((L35/L36),"")</f>
        <v>0.46394697330354856</v>
      </c>
      <c r="N35" s="116">
        <v>9369</v>
      </c>
      <c r="O35" s="199">
        <f>IFERROR((N35/N36),"")</f>
        <v>0.38380238417107043</v>
      </c>
      <c r="P35" s="142"/>
      <c r="Q35" s="142"/>
      <c r="R35" s="116"/>
      <c r="S35" s="199" t="str">
        <f>IFERROR((R35/R36),"")</f>
        <v/>
      </c>
      <c r="T35" s="116"/>
      <c r="U35" s="199" t="str">
        <f>IFERROR((T35/T36),"")</f>
        <v/>
      </c>
      <c r="V35" s="116"/>
      <c r="W35" s="199" t="str">
        <f>IFERROR((V35/V36),"")</f>
        <v/>
      </c>
      <c r="X35" s="269">
        <f t="shared" si="30"/>
        <v>11423</v>
      </c>
      <c r="Y35" s="269">
        <f>H35+J35</f>
        <v>23622</v>
      </c>
      <c r="Z35" s="270">
        <f>H35+J35+L35</f>
        <v>36291</v>
      </c>
      <c r="AA35" s="269">
        <f>H35+J35+L35+N35</f>
        <v>45660</v>
      </c>
      <c r="AB35" s="121"/>
      <c r="AC35" s="120">
        <f>H35+R35</f>
        <v>11423</v>
      </c>
      <c r="AD35" s="120">
        <f>AC35+T35</f>
        <v>11423</v>
      </c>
      <c r="AE35" s="118">
        <f>AD35+V35</f>
        <v>11423</v>
      </c>
      <c r="AF35" s="80">
        <f t="shared" si="14"/>
        <v>11423</v>
      </c>
      <c r="AG35" s="151">
        <f>IFERROR((AF35/AF36),"")</f>
        <v>0.73111879160266258</v>
      </c>
      <c r="AH35" s="81">
        <v>14298</v>
      </c>
      <c r="AI35" s="189">
        <f>IFERROR((AH35/AH36),"")</f>
        <v>0.64130971069746578</v>
      </c>
      <c r="AJ35" s="157">
        <f>IFERROR(AI35/AG35,0)</f>
        <v>0.87716212202899457</v>
      </c>
      <c r="AK35" s="153" t="s">
        <v>154</v>
      </c>
      <c r="AL35" s="155" t="s">
        <v>161</v>
      </c>
      <c r="AM35" s="137" t="s">
        <v>104</v>
      </c>
      <c r="AN35" s="141">
        <v>13906</v>
      </c>
      <c r="AO35" s="139" t="s">
        <v>140</v>
      </c>
      <c r="AP35" s="93"/>
      <c r="AQ35" s="62"/>
      <c r="AR35" s="43">
        <f t="shared" si="15"/>
        <v>0</v>
      </c>
      <c r="AS35" s="148" t="str">
        <f>IFERROR((AR35/AR36),"")</f>
        <v/>
      </c>
      <c r="AT35" s="44"/>
      <c r="AU35" s="148" t="str">
        <f>IFERROR((AT35/AT36),"")</f>
        <v/>
      </c>
      <c r="AV35" s="150">
        <f>IFERROR(AU35/AS35,0)</f>
        <v>0</v>
      </c>
      <c r="AW35" s="45">
        <f>AC35</f>
        <v>11423</v>
      </c>
      <c r="AX35" s="148">
        <f>IFERROR((AW35/AW36),"")</f>
        <v>0.73111879160266258</v>
      </c>
      <c r="AY35" s="50">
        <f>AH35+AT35</f>
        <v>14298</v>
      </c>
      <c r="AZ35" s="187">
        <f>IFERROR((AY35/AY36),"")</f>
        <v>0.64130971069746578</v>
      </c>
      <c r="BA35" s="159">
        <f>IFERROR(AZ35/AX35,0)</f>
        <v>0.87716212202899457</v>
      </c>
      <c r="BB35" s="144"/>
      <c r="BC35" s="158"/>
      <c r="BD35" s="88"/>
      <c r="BE35" s="92"/>
      <c r="BF35" s="88"/>
      <c r="BG35" s="88"/>
      <c r="BI35" s="43">
        <f t="shared" si="16"/>
        <v>0</v>
      </c>
      <c r="BJ35" s="148" t="str">
        <f>IFERROR((BI35/BI36),"")</f>
        <v/>
      </c>
      <c r="BK35" s="44"/>
      <c r="BL35" s="148" t="str">
        <f>IFERROR((BK35/BK36),"")</f>
        <v/>
      </c>
      <c r="BM35" s="150">
        <f>IFERROR(BL35/BJ35,0)</f>
        <v>0</v>
      </c>
      <c r="BN35" s="45">
        <f>AD35</f>
        <v>11423</v>
      </c>
      <c r="BO35" s="148">
        <f>IFERROR((BN35/BN36),"")</f>
        <v>0.73111879160266258</v>
      </c>
      <c r="BP35" s="50">
        <f>AY35+BK35</f>
        <v>14298</v>
      </c>
      <c r="BQ35" s="148">
        <f>IFERROR((BP35/BP36),"")</f>
        <v>0.64130971069746578</v>
      </c>
      <c r="BR35" s="150">
        <f>IFERROR(BQ35/BO35,0)</f>
        <v>0.87716212202899457</v>
      </c>
      <c r="BS35" s="144"/>
      <c r="BT35" s="158"/>
      <c r="BU35" s="88"/>
      <c r="BV35" s="92"/>
      <c r="BW35" s="88"/>
      <c r="BX35" s="88"/>
      <c r="BY35" s="10"/>
      <c r="BZ35" s="76">
        <f t="shared" ref="BZ35" si="34">V35</f>
        <v>0</v>
      </c>
      <c r="CA35" s="148">
        <f>IFERROR((BZ35/BZ36),"")</f>
        <v>0</v>
      </c>
      <c r="CB35" s="44"/>
      <c r="CC35" s="148" t="str">
        <f>IFERROR((CB35/CB36),"")</f>
        <v/>
      </c>
      <c r="CD35" s="150">
        <f>IFERROR(CC35/CA35,0)</f>
        <v>0</v>
      </c>
      <c r="CE35" s="45">
        <f>AE35</f>
        <v>11423</v>
      </c>
      <c r="CF35" s="148">
        <f>IFERROR((CE35/CE36),"")</f>
        <v>0.73111879160266258</v>
      </c>
      <c r="CG35" s="50">
        <f>BP35+CB35</f>
        <v>14298</v>
      </c>
      <c r="CH35" s="148">
        <f>IFERROR((CG35/CG36),"")</f>
        <v>0.64130971069746578</v>
      </c>
      <c r="CI35" s="150">
        <f>IFERROR(CH35/CF35,0)</f>
        <v>0.87716212202899457</v>
      </c>
      <c r="CJ35" s="144"/>
      <c r="CK35" s="158"/>
      <c r="CL35" s="88"/>
      <c r="CM35" s="88"/>
      <c r="CN35" s="92"/>
      <c r="CO35" s="88"/>
    </row>
    <row r="36" spans="1:93" s="3" customFormat="1" ht="408.6" customHeight="1">
      <c r="A36" s="222"/>
      <c r="B36" s="213"/>
      <c r="C36" s="196"/>
      <c r="D36" s="184"/>
      <c r="E36" s="126" t="s">
        <v>155</v>
      </c>
      <c r="F36" s="186"/>
      <c r="G36" s="129" t="s">
        <v>156</v>
      </c>
      <c r="H36" s="117">
        <v>15624</v>
      </c>
      <c r="I36" s="200"/>
      <c r="J36" s="117">
        <v>27462</v>
      </c>
      <c r="K36" s="200"/>
      <c r="L36" s="117">
        <v>27307</v>
      </c>
      <c r="M36" s="200"/>
      <c r="N36" s="117">
        <v>24411</v>
      </c>
      <c r="O36" s="200"/>
      <c r="P36" s="143"/>
      <c r="Q36" s="143"/>
      <c r="R36" s="117"/>
      <c r="S36" s="200"/>
      <c r="T36" s="117"/>
      <c r="U36" s="200"/>
      <c r="V36" s="117"/>
      <c r="W36" s="200"/>
      <c r="X36" s="271">
        <f t="shared" si="30"/>
        <v>15624</v>
      </c>
      <c r="Y36" s="271">
        <f>H36+J36</f>
        <v>43086</v>
      </c>
      <c r="Z36" s="272">
        <f>H36+J36+L36</f>
        <v>70393</v>
      </c>
      <c r="AA36" s="271">
        <f>H36+J36+L36+N36</f>
        <v>94804</v>
      </c>
      <c r="AB36" s="123"/>
      <c r="AC36" s="122">
        <f>H36+R36</f>
        <v>15624</v>
      </c>
      <c r="AD36" s="122">
        <f>AC36+T36</f>
        <v>15624</v>
      </c>
      <c r="AE36" s="119">
        <f>AD36+V36</f>
        <v>15624</v>
      </c>
      <c r="AF36" s="82">
        <f t="shared" si="14"/>
        <v>15624</v>
      </c>
      <c r="AG36" s="152"/>
      <c r="AH36" s="83">
        <v>22295</v>
      </c>
      <c r="AI36" s="190"/>
      <c r="AJ36" s="157"/>
      <c r="AK36" s="154"/>
      <c r="AL36" s="156"/>
      <c r="AM36" s="138" t="s">
        <v>104</v>
      </c>
      <c r="AN36" s="138">
        <v>21801</v>
      </c>
      <c r="AO36" s="140" t="s">
        <v>140</v>
      </c>
      <c r="AP36" s="95"/>
      <c r="AQ36" s="62"/>
      <c r="AR36" s="46">
        <f t="shared" si="15"/>
        <v>0</v>
      </c>
      <c r="AS36" s="149"/>
      <c r="AT36" s="47"/>
      <c r="AU36" s="149"/>
      <c r="AV36" s="150"/>
      <c r="AW36" s="48">
        <f>AC36</f>
        <v>15624</v>
      </c>
      <c r="AX36" s="149"/>
      <c r="AY36" s="51">
        <f>AH36+AT36</f>
        <v>22295</v>
      </c>
      <c r="AZ36" s="188"/>
      <c r="BA36" s="160"/>
      <c r="BB36" s="145"/>
      <c r="BC36" s="147"/>
      <c r="BD36" s="90"/>
      <c r="BE36" s="94"/>
      <c r="BF36" s="90"/>
      <c r="BG36" s="90"/>
      <c r="BI36" s="46">
        <f t="shared" si="16"/>
        <v>0</v>
      </c>
      <c r="BJ36" s="149"/>
      <c r="BK36" s="47"/>
      <c r="BL36" s="149"/>
      <c r="BM36" s="150"/>
      <c r="BN36" s="48">
        <f>AD36</f>
        <v>15624</v>
      </c>
      <c r="BO36" s="149"/>
      <c r="BP36" s="51">
        <f>AY36+BK36</f>
        <v>22295</v>
      </c>
      <c r="BQ36" s="149"/>
      <c r="BR36" s="150"/>
      <c r="BS36" s="145"/>
      <c r="BT36" s="147"/>
      <c r="BU36" s="90"/>
      <c r="BV36" s="94"/>
      <c r="BW36" s="90"/>
      <c r="BX36" s="90"/>
      <c r="BY36" s="10"/>
      <c r="BZ36" s="46">
        <f t="shared" ref="BZ36" si="35">N36</f>
        <v>24411</v>
      </c>
      <c r="CA36" s="149"/>
      <c r="CB36" s="47"/>
      <c r="CC36" s="149"/>
      <c r="CD36" s="150"/>
      <c r="CE36" s="48">
        <f>AE36</f>
        <v>15624</v>
      </c>
      <c r="CF36" s="149"/>
      <c r="CG36" s="51">
        <f>BP36+CB36</f>
        <v>22295</v>
      </c>
      <c r="CH36" s="149"/>
      <c r="CI36" s="150"/>
      <c r="CJ36" s="145"/>
      <c r="CK36" s="147"/>
      <c r="CL36" s="90"/>
      <c r="CM36" s="90"/>
      <c r="CN36" s="94"/>
      <c r="CO36" s="90"/>
    </row>
    <row r="37" spans="1:93" s="3" customFormat="1" ht="57.6" customHeight="1">
      <c r="A37" s="97"/>
      <c r="B37" s="99"/>
      <c r="C37" s="24"/>
      <c r="D37" s="24"/>
      <c r="E37" s="24"/>
      <c r="F37" s="33"/>
      <c r="G37" s="33"/>
      <c r="H37" s="60">
        <f>H33+H35</f>
        <v>15624</v>
      </c>
      <c r="I37" s="71"/>
      <c r="J37" s="60">
        <f>J33+J35</f>
        <v>27462</v>
      </c>
      <c r="K37" s="71"/>
      <c r="L37" s="60">
        <f>L33+L35</f>
        <v>27307</v>
      </c>
      <c r="M37" s="71"/>
      <c r="N37" s="60">
        <f>N33+N35</f>
        <v>24411</v>
      </c>
      <c r="O37" s="71"/>
      <c r="P37" s="60">
        <f>P33+P35</f>
        <v>0</v>
      </c>
      <c r="Q37" s="71"/>
      <c r="R37" s="60">
        <f>R33+R35</f>
        <v>0</v>
      </c>
      <c r="S37" s="71"/>
      <c r="T37" s="60">
        <f>T33+T35</f>
        <v>0</v>
      </c>
      <c r="U37" s="71"/>
      <c r="V37" s="60">
        <f>V33+V35</f>
        <v>0</v>
      </c>
      <c r="W37" s="71"/>
      <c r="X37" s="60">
        <f t="shared" ref="X37:AF37" si="36">X33+X35</f>
        <v>15624</v>
      </c>
      <c r="Y37" s="60">
        <f t="shared" si="36"/>
        <v>43086</v>
      </c>
      <c r="Z37" s="60">
        <f t="shared" si="36"/>
        <v>70393</v>
      </c>
      <c r="AA37" s="60">
        <f t="shared" si="36"/>
        <v>94804</v>
      </c>
      <c r="AB37" s="60">
        <f t="shared" si="36"/>
        <v>0</v>
      </c>
      <c r="AC37" s="60">
        <f t="shared" si="36"/>
        <v>15624</v>
      </c>
      <c r="AD37" s="60">
        <f t="shared" si="36"/>
        <v>15624</v>
      </c>
      <c r="AE37" s="60">
        <f t="shared" si="36"/>
        <v>15624</v>
      </c>
      <c r="AF37" s="60">
        <f t="shared" si="36"/>
        <v>15624</v>
      </c>
      <c r="AG37" s="71">
        <f>AG33+AG35</f>
        <v>1</v>
      </c>
      <c r="AH37" s="71">
        <f>AH33+AH35</f>
        <v>22295</v>
      </c>
      <c r="AI37" s="71">
        <f>AI33+AI35</f>
        <v>1</v>
      </c>
      <c r="AJ37" s="71">
        <f>AJ33+AJ35</f>
        <v>2.2111723767452038</v>
      </c>
      <c r="AK37" s="27"/>
      <c r="AL37" s="27"/>
      <c r="AM37" s="28"/>
      <c r="AN37" s="28"/>
      <c r="AO37" s="28"/>
      <c r="AP37" s="28"/>
      <c r="AQ37" s="62"/>
      <c r="AR37" s="71">
        <f>AR33+AR35</f>
        <v>0</v>
      </c>
      <c r="AS37" s="73"/>
      <c r="AT37" s="71">
        <f>AT33+AT35</f>
        <v>0</v>
      </c>
      <c r="AU37" s="73"/>
      <c r="AV37" s="74"/>
      <c r="AW37" s="71"/>
      <c r="AX37" s="73"/>
      <c r="AY37" s="71">
        <f>AY33+AY35</f>
        <v>22295</v>
      </c>
      <c r="AZ37" s="73"/>
      <c r="BA37" s="74"/>
      <c r="BB37" s="29"/>
      <c r="BC37" s="29"/>
      <c r="BD37" s="28"/>
      <c r="BE37" s="25">
        <f>BE33+BE35</f>
        <v>0</v>
      </c>
      <c r="BF37" s="28"/>
      <c r="BG37" s="28"/>
      <c r="BI37" s="25"/>
      <c r="BJ37" s="30"/>
      <c r="BK37" s="49">
        <f>BK33+BK35</f>
        <v>0</v>
      </c>
      <c r="BL37" s="30"/>
      <c r="BM37" s="26"/>
      <c r="BN37" s="49">
        <f>BN33+BN35</f>
        <v>15624</v>
      </c>
      <c r="BO37" s="30"/>
      <c r="BP37" s="49">
        <f>BP33+BP35</f>
        <v>22295</v>
      </c>
      <c r="BQ37" s="30"/>
      <c r="BR37" s="26"/>
      <c r="BS37" s="31"/>
      <c r="BT37" s="31"/>
      <c r="BU37" s="28"/>
      <c r="BV37" s="49"/>
      <c r="BW37" s="28"/>
      <c r="BX37" s="29"/>
      <c r="BY37" s="10"/>
      <c r="BZ37" s="71"/>
      <c r="CA37" s="73"/>
      <c r="CB37" s="71">
        <f>CB33+CB35</f>
        <v>0</v>
      </c>
      <c r="CC37" s="73"/>
      <c r="CD37" s="74"/>
      <c r="CE37" s="71">
        <f>CE33+CE35</f>
        <v>15624</v>
      </c>
      <c r="CF37" s="73"/>
      <c r="CG37" s="71">
        <f>CG33+CG35</f>
        <v>22295</v>
      </c>
      <c r="CH37" s="73"/>
      <c r="CI37" s="74"/>
      <c r="CJ37" s="29"/>
      <c r="CK37" s="29"/>
      <c r="CL37" s="28"/>
      <c r="CM37" s="28"/>
      <c r="CN37" s="28"/>
      <c r="CO37" s="29"/>
    </row>
    <row r="38" spans="1:93" s="32" customFormat="1" ht="80.25" customHeight="1">
      <c r="A38" s="62"/>
      <c r="B38" s="57"/>
      <c r="H38" s="32" t="b">
        <f>H34=H37</f>
        <v>1</v>
      </c>
      <c r="J38" s="32" t="b">
        <f t="shared" ref="J38:AJ38" si="37">J34=J37</f>
        <v>1</v>
      </c>
      <c r="L38" s="32" t="b">
        <f t="shared" si="37"/>
        <v>1</v>
      </c>
      <c r="N38" s="32" t="b">
        <f t="shared" si="37"/>
        <v>1</v>
      </c>
      <c r="P38" s="32" t="b">
        <f t="shared" si="37"/>
        <v>1</v>
      </c>
      <c r="R38" s="32" t="b">
        <f t="shared" si="37"/>
        <v>1</v>
      </c>
      <c r="T38" s="32" t="b">
        <f t="shared" si="37"/>
        <v>1</v>
      </c>
      <c r="V38" s="32" t="b">
        <f t="shared" si="37"/>
        <v>1</v>
      </c>
      <c r="X38" s="32" t="b">
        <f>X34=X37</f>
        <v>1</v>
      </c>
      <c r="Y38" s="32" t="b">
        <f>Y34=Y37</f>
        <v>1</v>
      </c>
      <c r="Z38" s="32" t="b">
        <f>Z34=Z37</f>
        <v>1</v>
      </c>
      <c r="AA38" s="32" t="b">
        <f>AA34=AA37</f>
        <v>1</v>
      </c>
      <c r="AB38" s="32" t="b">
        <f t="shared" si="37"/>
        <v>1</v>
      </c>
      <c r="AC38" s="32" t="b">
        <f t="shared" si="37"/>
        <v>1</v>
      </c>
      <c r="AD38" s="32" t="b">
        <f t="shared" si="37"/>
        <v>1</v>
      </c>
      <c r="AE38" s="32" t="b">
        <f t="shared" si="37"/>
        <v>1</v>
      </c>
      <c r="AF38" s="32" t="b">
        <f t="shared" si="37"/>
        <v>1</v>
      </c>
      <c r="AG38" s="32" t="b">
        <f t="shared" si="37"/>
        <v>0</v>
      </c>
      <c r="AH38" s="32" t="b">
        <f t="shared" si="37"/>
        <v>1</v>
      </c>
      <c r="AI38" s="32" t="b">
        <f t="shared" si="37"/>
        <v>0</v>
      </c>
      <c r="AJ38" s="32" t="b">
        <f t="shared" si="37"/>
        <v>0</v>
      </c>
    </row>
    <row r="39" spans="1:93" ht="75">
      <c r="A39" s="182" t="s">
        <v>162</v>
      </c>
      <c r="B39" s="182"/>
      <c r="C39" s="182"/>
      <c r="D39" s="182"/>
      <c r="E39" s="182"/>
      <c r="X39" s="10"/>
      <c r="Y39" s="10"/>
      <c r="Z39" s="10"/>
      <c r="AA39" s="10"/>
    </row>
    <row r="40" spans="1:93" ht="75"/>
  </sheetData>
  <sheetProtection formatCells="0" formatColumns="0" formatRows="0"/>
  <mergeCells count="488">
    <mergeCell ref="CO29:CO30"/>
    <mergeCell ref="CN31:CN32"/>
    <mergeCell ref="CO31:CO32"/>
    <mergeCell ref="BZ10:CO10"/>
    <mergeCell ref="BX29:BX30"/>
    <mergeCell ref="BU31:BU32"/>
    <mergeCell ref="BV31:BV32"/>
    <mergeCell ref="BW31:BW32"/>
    <mergeCell ref="BX31:BX32"/>
    <mergeCell ref="CL29:CL30"/>
    <mergeCell ref="CM29:CM30"/>
    <mergeCell ref="CL31:CL32"/>
    <mergeCell ref="CM31:CM32"/>
    <mergeCell ref="CI19:CI20"/>
    <mergeCell ref="CI21:CI22"/>
    <mergeCell ref="CC21:CC22"/>
    <mergeCell ref="CD21:CD22"/>
    <mergeCell ref="CF21:CF22"/>
    <mergeCell ref="BU29:BU30"/>
    <mergeCell ref="BV29:BV30"/>
    <mergeCell ref="CH17:CH18"/>
    <mergeCell ref="CI17:CI18"/>
    <mergeCell ref="CH19:CH20"/>
    <mergeCell ref="CN29:CN30"/>
    <mergeCell ref="Q35:Q36"/>
    <mergeCell ref="S35:S36"/>
    <mergeCell ref="U35:U36"/>
    <mergeCell ref="W35:W36"/>
    <mergeCell ref="Q23:Q24"/>
    <mergeCell ref="S23:S24"/>
    <mergeCell ref="U23:U24"/>
    <mergeCell ref="W23:W24"/>
    <mergeCell ref="Q25:Q26"/>
    <mergeCell ref="S25:S26"/>
    <mergeCell ref="U25:U26"/>
    <mergeCell ref="W25:W26"/>
    <mergeCell ref="Q31:Q32"/>
    <mergeCell ref="S31:S32"/>
    <mergeCell ref="U31:U32"/>
    <mergeCell ref="W31:W32"/>
    <mergeCell ref="U27:U28"/>
    <mergeCell ref="W27:W28"/>
    <mergeCell ref="Q29:Q30"/>
    <mergeCell ref="S29:S30"/>
    <mergeCell ref="U29:U30"/>
    <mergeCell ref="W29:W30"/>
    <mergeCell ref="H10:W10"/>
    <mergeCell ref="CN11:CN12"/>
    <mergeCell ref="H11:O11"/>
    <mergeCell ref="H13:M14"/>
    <mergeCell ref="H15:M16"/>
    <mergeCell ref="H17:M18"/>
    <mergeCell ref="H19:M20"/>
    <mergeCell ref="O13:O14"/>
    <mergeCell ref="O15:O16"/>
    <mergeCell ref="O17:O18"/>
    <mergeCell ref="O19:O20"/>
    <mergeCell ref="CE11:CI11"/>
    <mergeCell ref="CJ11:CJ12"/>
    <mergeCell ref="CK11:CK12"/>
    <mergeCell ref="CL11:CL12"/>
    <mergeCell ref="BU11:BU12"/>
    <mergeCell ref="BV11:BV12"/>
    <mergeCell ref="BW11:BW12"/>
    <mergeCell ref="CH13:CH14"/>
    <mergeCell ref="AB15:AD16"/>
    <mergeCell ref="CK15:CK16"/>
    <mergeCell ref="CJ17:CJ18"/>
    <mergeCell ref="CK17:CK18"/>
    <mergeCell ref="CJ19:CJ20"/>
    <mergeCell ref="X19:Z20"/>
    <mergeCell ref="AB19:AD20"/>
    <mergeCell ref="X17:Z18"/>
    <mergeCell ref="AB17:AD18"/>
    <mergeCell ref="X15:Z16"/>
    <mergeCell ref="BO23:BO24"/>
    <mergeCell ref="BO21:BO22"/>
    <mergeCell ref="AG21:AG22"/>
    <mergeCell ref="AL25:AL26"/>
    <mergeCell ref="AS25:AS26"/>
    <mergeCell ref="BB25:BB26"/>
    <mergeCell ref="AZ25:AZ26"/>
    <mergeCell ref="BA25:BA26"/>
    <mergeCell ref="BC25:BC26"/>
    <mergeCell ref="BL21:BL22"/>
    <mergeCell ref="BJ21:BJ22"/>
    <mergeCell ref="Q33:Q34"/>
    <mergeCell ref="S33:S34"/>
    <mergeCell ref="U33:U34"/>
    <mergeCell ref="W33:W34"/>
    <mergeCell ref="BD29:BD30"/>
    <mergeCell ref="BE29:BE30"/>
    <mergeCell ref="BF29:BF30"/>
    <mergeCell ref="BD31:BD32"/>
    <mergeCell ref="BE31:BE32"/>
    <mergeCell ref="BF31:BF32"/>
    <mergeCell ref="AL29:AL30"/>
    <mergeCell ref="BC29:BC30"/>
    <mergeCell ref="P25:P26"/>
    <mergeCell ref="AP23:AP24"/>
    <mergeCell ref="AP25:AP26"/>
    <mergeCell ref="AX25:AX26"/>
    <mergeCell ref="W21:W22"/>
    <mergeCell ref="AK21:AK22"/>
    <mergeCell ref="AL21:AL22"/>
    <mergeCell ref="AS21:AS22"/>
    <mergeCell ref="BR21:BR22"/>
    <mergeCell ref="Q21:Q22"/>
    <mergeCell ref="S21:S22"/>
    <mergeCell ref="BJ23:BJ24"/>
    <mergeCell ref="AI25:AI26"/>
    <mergeCell ref="AJ25:AJ26"/>
    <mergeCell ref="AK25:AK26"/>
    <mergeCell ref="BC23:BC24"/>
    <mergeCell ref="BO25:BO26"/>
    <mergeCell ref="BM21:BM22"/>
    <mergeCell ref="BM25:BM26"/>
    <mergeCell ref="BL25:BL26"/>
    <mergeCell ref="AU25:AU26"/>
    <mergeCell ref="AV25:AV26"/>
    <mergeCell ref="AG23:AG24"/>
    <mergeCell ref="BQ21:BQ22"/>
    <mergeCell ref="AU23:AU24"/>
    <mergeCell ref="U21:U22"/>
    <mergeCell ref="AX21:AX22"/>
    <mergeCell ref="AZ21:AZ22"/>
    <mergeCell ref="BA21:BA22"/>
    <mergeCell ref="BB21:BB22"/>
    <mergeCell ref="AI21:AI22"/>
    <mergeCell ref="AJ21:AJ22"/>
    <mergeCell ref="P21:P22"/>
    <mergeCell ref="P23:P24"/>
    <mergeCell ref="O21:O22"/>
    <mergeCell ref="O23:O24"/>
    <mergeCell ref="O25:O26"/>
    <mergeCell ref="O27:O28"/>
    <mergeCell ref="O29:O30"/>
    <mergeCell ref="O31:O32"/>
    <mergeCell ref="O33:O34"/>
    <mergeCell ref="O35:O36"/>
    <mergeCell ref="M21:M22"/>
    <mergeCell ref="M27:M28"/>
    <mergeCell ref="M29:M30"/>
    <mergeCell ref="M31:M32"/>
    <mergeCell ref="M23:M24"/>
    <mergeCell ref="M25:M26"/>
    <mergeCell ref="AX27:AX28"/>
    <mergeCell ref="AZ27:AZ28"/>
    <mergeCell ref="BJ27:BJ28"/>
    <mergeCell ref="I33:I34"/>
    <mergeCell ref="I35:I36"/>
    <mergeCell ref="K21:K22"/>
    <mergeCell ref="K23:K24"/>
    <mergeCell ref="K25:K26"/>
    <mergeCell ref="K27:K28"/>
    <mergeCell ref="K29:K30"/>
    <mergeCell ref="K31:K32"/>
    <mergeCell ref="K33:K34"/>
    <mergeCell ref="K35:K36"/>
    <mergeCell ref="I21:I22"/>
    <mergeCell ref="I23:I24"/>
    <mergeCell ref="I25:I26"/>
    <mergeCell ref="I27:I28"/>
    <mergeCell ref="I29:I30"/>
    <mergeCell ref="I31:I32"/>
    <mergeCell ref="BJ25:BJ26"/>
    <mergeCell ref="AV27:AV28"/>
    <mergeCell ref="AX29:AX30"/>
    <mergeCell ref="M33:M34"/>
    <mergeCell ref="M35:M36"/>
    <mergeCell ref="F21:F22"/>
    <mergeCell ref="B23:B24"/>
    <mergeCell ref="C23:C24"/>
    <mergeCell ref="B21:B22"/>
    <mergeCell ref="C21:C22"/>
    <mergeCell ref="D21:D22"/>
    <mergeCell ref="D23:D24"/>
    <mergeCell ref="F23:F24"/>
    <mergeCell ref="A27:A36"/>
    <mergeCell ref="B27:B28"/>
    <mergeCell ref="C27:C28"/>
    <mergeCell ref="D27:D28"/>
    <mergeCell ref="F27:F28"/>
    <mergeCell ref="B33:B34"/>
    <mergeCell ref="C33:C34"/>
    <mergeCell ref="B31:B32"/>
    <mergeCell ref="C31:C32"/>
    <mergeCell ref="D31:D32"/>
    <mergeCell ref="F31:F32"/>
    <mergeCell ref="D33:D34"/>
    <mergeCell ref="F33:F34"/>
    <mergeCell ref="B35:B36"/>
    <mergeCell ref="C35:C36"/>
    <mergeCell ref="B29:B30"/>
    <mergeCell ref="A6:G6"/>
    <mergeCell ref="BI11:BM11"/>
    <mergeCell ref="BN11:BR11"/>
    <mergeCell ref="BS11:BS12"/>
    <mergeCell ref="BT11:BT12"/>
    <mergeCell ref="A10:A12"/>
    <mergeCell ref="B10:B12"/>
    <mergeCell ref="C10:C12"/>
    <mergeCell ref="D10:D12"/>
    <mergeCell ref="E10:E12"/>
    <mergeCell ref="F10:F12"/>
    <mergeCell ref="A8:C8"/>
    <mergeCell ref="D8:E8"/>
    <mergeCell ref="G10:G12"/>
    <mergeCell ref="AR11:AV11"/>
    <mergeCell ref="AW11:BA11"/>
    <mergeCell ref="BB11:BB12"/>
    <mergeCell ref="BC11:BC12"/>
    <mergeCell ref="BD11:BD12"/>
    <mergeCell ref="X10:AE10"/>
    <mergeCell ref="AR10:BG10"/>
    <mergeCell ref="X11:AA11"/>
    <mergeCell ref="AB11:AE11"/>
    <mergeCell ref="BF11:BF12"/>
    <mergeCell ref="A13:A14"/>
    <mergeCell ref="B13:B14"/>
    <mergeCell ref="C13:C14"/>
    <mergeCell ref="D13:D14"/>
    <mergeCell ref="F13:F14"/>
    <mergeCell ref="A15:A20"/>
    <mergeCell ref="W15:W16"/>
    <mergeCell ref="W17:W18"/>
    <mergeCell ref="P13:U14"/>
    <mergeCell ref="P15:U16"/>
    <mergeCell ref="P17:U18"/>
    <mergeCell ref="P19:U20"/>
    <mergeCell ref="W19:W20"/>
    <mergeCell ref="D17:D18"/>
    <mergeCell ref="F17:F18"/>
    <mergeCell ref="W13:W14"/>
    <mergeCell ref="P11:W11"/>
    <mergeCell ref="B15:B16"/>
    <mergeCell ref="CK21:CK22"/>
    <mergeCell ref="CH21:CH22"/>
    <mergeCell ref="AI23:AI24"/>
    <mergeCell ref="AJ23:AJ24"/>
    <mergeCell ref="AK23:AK24"/>
    <mergeCell ref="AL23:AL24"/>
    <mergeCell ref="AS23:AS24"/>
    <mergeCell ref="BL23:BL24"/>
    <mergeCell ref="BM23:BM24"/>
    <mergeCell ref="CI23:CI24"/>
    <mergeCell ref="BS21:BS22"/>
    <mergeCell ref="BT21:BT22"/>
    <mergeCell ref="BC21:BC22"/>
    <mergeCell ref="AU21:AU22"/>
    <mergeCell ref="AV21:AV22"/>
    <mergeCell ref="AV23:AV24"/>
    <mergeCell ref="AX23:AX24"/>
    <mergeCell ref="AZ23:AZ24"/>
    <mergeCell ref="BA23:BA24"/>
    <mergeCell ref="BB23:BB24"/>
    <mergeCell ref="CA21:CA22"/>
    <mergeCell ref="CJ13:CJ14"/>
    <mergeCell ref="CJ25:CJ26"/>
    <mergeCell ref="CJ23:CJ24"/>
    <mergeCell ref="CA25:CA26"/>
    <mergeCell ref="CC25:CC26"/>
    <mergeCell ref="CD25:CD26"/>
    <mergeCell ref="CF25:CF26"/>
    <mergeCell ref="CH25:CH26"/>
    <mergeCell ref="A21:A26"/>
    <mergeCell ref="AB13:AD14"/>
    <mergeCell ref="CF23:CF24"/>
    <mergeCell ref="CJ21:CJ22"/>
    <mergeCell ref="B25:B26"/>
    <mergeCell ref="C25:C26"/>
    <mergeCell ref="D25:D26"/>
    <mergeCell ref="F25:F26"/>
    <mergeCell ref="C15:C16"/>
    <mergeCell ref="D15:D16"/>
    <mergeCell ref="F15:F16"/>
    <mergeCell ref="B19:B20"/>
    <mergeCell ref="C19:C20"/>
    <mergeCell ref="D19:D20"/>
    <mergeCell ref="F19:F20"/>
    <mergeCell ref="B17:B18"/>
    <mergeCell ref="C17:C18"/>
    <mergeCell ref="CI25:CI26"/>
    <mergeCell ref="BT25:BT26"/>
    <mergeCell ref="BQ25:BQ26"/>
    <mergeCell ref="BR25:BR26"/>
    <mergeCell ref="BS25:BS26"/>
    <mergeCell ref="CH23:CH24"/>
    <mergeCell ref="CC23:CC24"/>
    <mergeCell ref="CD23:CD24"/>
    <mergeCell ref="BR23:BR24"/>
    <mergeCell ref="BS23:BS24"/>
    <mergeCell ref="BT23:BT24"/>
    <mergeCell ref="CA23:CA24"/>
    <mergeCell ref="BQ23:BQ24"/>
    <mergeCell ref="CI27:CI28"/>
    <mergeCell ref="BA27:BA28"/>
    <mergeCell ref="BB27:BB28"/>
    <mergeCell ref="BC27:BC28"/>
    <mergeCell ref="CC29:CC30"/>
    <mergeCell ref="CD29:CD30"/>
    <mergeCell ref="BR29:BR30"/>
    <mergeCell ref="BS29:BS30"/>
    <mergeCell ref="BT29:BT30"/>
    <mergeCell ref="BL29:BL30"/>
    <mergeCell ref="BM29:BM30"/>
    <mergeCell ref="CA29:CA30"/>
    <mergeCell ref="CF27:CF28"/>
    <mergeCell ref="CH27:CH28"/>
    <mergeCell ref="BQ29:BQ30"/>
    <mergeCell ref="BW29:BW30"/>
    <mergeCell ref="BJ29:BJ30"/>
    <mergeCell ref="BA29:BA30"/>
    <mergeCell ref="BB29:BB30"/>
    <mergeCell ref="BG29:BG30"/>
    <mergeCell ref="C29:C30"/>
    <mergeCell ref="D29:D30"/>
    <mergeCell ref="F29:F30"/>
    <mergeCell ref="AG29:AG30"/>
    <mergeCell ref="AI29:AI30"/>
    <mergeCell ref="AJ29:AJ30"/>
    <mergeCell ref="AU27:AU28"/>
    <mergeCell ref="AG27:AG28"/>
    <mergeCell ref="AI27:AI28"/>
    <mergeCell ref="AJ27:AJ28"/>
    <mergeCell ref="AK27:AK28"/>
    <mergeCell ref="AL27:AL28"/>
    <mergeCell ref="AS27:AS28"/>
    <mergeCell ref="Q27:Q28"/>
    <mergeCell ref="S27:S28"/>
    <mergeCell ref="AS29:AS30"/>
    <mergeCell ref="AK29:AK30"/>
    <mergeCell ref="P27:P28"/>
    <mergeCell ref="P29:P30"/>
    <mergeCell ref="AV29:AV30"/>
    <mergeCell ref="AZ29:AZ30"/>
    <mergeCell ref="AU29:AU30"/>
    <mergeCell ref="AG33:AG34"/>
    <mergeCell ref="CA31:CA32"/>
    <mergeCell ref="CC31:CC32"/>
    <mergeCell ref="CD31:CD32"/>
    <mergeCell ref="CF31:CF32"/>
    <mergeCell ref="BO31:BO32"/>
    <mergeCell ref="BQ31:BQ32"/>
    <mergeCell ref="BR31:BR32"/>
    <mergeCell ref="BS31:BS32"/>
    <mergeCell ref="BT31:BT32"/>
    <mergeCell ref="BC31:BC32"/>
    <mergeCell ref="BJ31:BJ32"/>
    <mergeCell ref="BL31:BL32"/>
    <mergeCell ref="BM31:BM32"/>
    <mergeCell ref="AS31:AS32"/>
    <mergeCell ref="AI33:AI34"/>
    <mergeCell ref="AJ33:AJ34"/>
    <mergeCell ref="AK33:AK34"/>
    <mergeCell ref="AL33:AL34"/>
    <mergeCell ref="BT33:BT34"/>
    <mergeCell ref="AG31:AG32"/>
    <mergeCell ref="AI31:AI32"/>
    <mergeCell ref="AL31:AL32"/>
    <mergeCell ref="CJ35:CJ36"/>
    <mergeCell ref="CK35:CK36"/>
    <mergeCell ref="CC33:CC34"/>
    <mergeCell ref="CD33:CD34"/>
    <mergeCell ref="CF33:CF34"/>
    <mergeCell ref="BB35:BB36"/>
    <mergeCell ref="CK33:CK34"/>
    <mergeCell ref="AZ31:AZ32"/>
    <mergeCell ref="BA31:BA32"/>
    <mergeCell ref="CI31:CI32"/>
    <mergeCell ref="CH31:CH32"/>
    <mergeCell ref="CD35:CD36"/>
    <mergeCell ref="CF35:CF36"/>
    <mergeCell ref="BO35:BO36"/>
    <mergeCell ref="BQ35:BQ36"/>
    <mergeCell ref="BR35:BR36"/>
    <mergeCell ref="BS35:BS36"/>
    <mergeCell ref="AZ35:AZ36"/>
    <mergeCell ref="CA35:CA36"/>
    <mergeCell ref="BJ35:BJ36"/>
    <mergeCell ref="BL35:BL36"/>
    <mergeCell ref="AV31:AV32"/>
    <mergeCell ref="AU33:AU34"/>
    <mergeCell ref="BM35:BM36"/>
    <mergeCell ref="AP33:AP34"/>
    <mergeCell ref="CI35:CI36"/>
    <mergeCell ref="AX31:AX32"/>
    <mergeCell ref="BB31:BB32"/>
    <mergeCell ref="BM33:BM34"/>
    <mergeCell ref="CC35:CC36"/>
    <mergeCell ref="AX35:AX36"/>
    <mergeCell ref="BG31:BG32"/>
    <mergeCell ref="A39:E39"/>
    <mergeCell ref="CJ33:CJ34"/>
    <mergeCell ref="CH35:CH36"/>
    <mergeCell ref="D35:D36"/>
    <mergeCell ref="F35:F36"/>
    <mergeCell ref="AG35:AG36"/>
    <mergeCell ref="AZ33:AZ34"/>
    <mergeCell ref="BA33:BA34"/>
    <mergeCell ref="BO33:BO34"/>
    <mergeCell ref="BQ33:BQ34"/>
    <mergeCell ref="BR33:BR34"/>
    <mergeCell ref="BS33:BS34"/>
    <mergeCell ref="CI33:CI34"/>
    <mergeCell ref="CH33:CH34"/>
    <mergeCell ref="BB33:BB34"/>
    <mergeCell ref="AS33:AS34"/>
    <mergeCell ref="AV33:AV34"/>
    <mergeCell ref="AX33:AX34"/>
    <mergeCell ref="CA33:CA34"/>
    <mergeCell ref="BC33:BC34"/>
    <mergeCell ref="BJ33:BJ34"/>
    <mergeCell ref="BL33:BL34"/>
    <mergeCell ref="AI35:AI36"/>
    <mergeCell ref="AJ35:AJ36"/>
    <mergeCell ref="CO11:CO12"/>
    <mergeCell ref="BX11:BX12"/>
    <mergeCell ref="CM11:CM12"/>
    <mergeCell ref="CK27:CK28"/>
    <mergeCell ref="CJ31:CJ32"/>
    <mergeCell ref="CK31:CK32"/>
    <mergeCell ref="CK29:CK30"/>
    <mergeCell ref="CF29:CF30"/>
    <mergeCell ref="CH29:CH30"/>
    <mergeCell ref="CI29:CI30"/>
    <mergeCell ref="CA27:CA28"/>
    <mergeCell ref="CC27:CC28"/>
    <mergeCell ref="CD27:CD28"/>
    <mergeCell ref="CJ27:CJ28"/>
    <mergeCell ref="CJ29:CJ30"/>
    <mergeCell ref="CK25:CK26"/>
    <mergeCell ref="CK23:CK24"/>
    <mergeCell ref="CA19:CA20"/>
    <mergeCell ref="CH15:CH16"/>
    <mergeCell ref="CI15:CI16"/>
    <mergeCell ref="CA15:CA16"/>
    <mergeCell ref="CC15:CC16"/>
    <mergeCell ref="CD15:CD16"/>
    <mergeCell ref="CF15:CF16"/>
    <mergeCell ref="CK13:CK14"/>
    <mergeCell ref="X6:AA8"/>
    <mergeCell ref="CC19:CC20"/>
    <mergeCell ref="CD19:CD20"/>
    <mergeCell ref="CF19:CF20"/>
    <mergeCell ref="CA17:CA18"/>
    <mergeCell ref="CC17:CC18"/>
    <mergeCell ref="CD17:CD18"/>
    <mergeCell ref="CF17:CF18"/>
    <mergeCell ref="AR1:CA8"/>
    <mergeCell ref="BZ11:CC11"/>
    <mergeCell ref="CI13:CI14"/>
    <mergeCell ref="CA13:CA14"/>
    <mergeCell ref="CC13:CC14"/>
    <mergeCell ref="CD13:CD14"/>
    <mergeCell ref="CF13:CF14"/>
    <mergeCell ref="X1:AE5"/>
    <mergeCell ref="BI10:BX10"/>
    <mergeCell ref="X9:AF9"/>
    <mergeCell ref="CK19:CK20"/>
    <mergeCell ref="BG11:BG12"/>
    <mergeCell ref="X13:Z14"/>
    <mergeCell ref="BE11:BE12"/>
    <mergeCell ref="AF10:AP11"/>
    <mergeCell ref="P31:P32"/>
    <mergeCell ref="P33:P34"/>
    <mergeCell ref="P35:P36"/>
    <mergeCell ref="CJ15:CJ16"/>
    <mergeCell ref="BT27:BT28"/>
    <mergeCell ref="BL27:BL28"/>
    <mergeCell ref="BM27:BM28"/>
    <mergeCell ref="BO27:BO28"/>
    <mergeCell ref="BQ27:BQ28"/>
    <mergeCell ref="BR27:BR28"/>
    <mergeCell ref="BS27:BS28"/>
    <mergeCell ref="BO29:BO30"/>
    <mergeCell ref="AG25:AG26"/>
    <mergeCell ref="AK35:AK36"/>
    <mergeCell ref="AL35:AL36"/>
    <mergeCell ref="AS35:AS36"/>
    <mergeCell ref="AU35:AU36"/>
    <mergeCell ref="AJ31:AJ32"/>
    <mergeCell ref="AK31:AK32"/>
    <mergeCell ref="BT35:BT36"/>
    <mergeCell ref="BA35:BA36"/>
    <mergeCell ref="BC35:BC36"/>
    <mergeCell ref="AV35:AV36"/>
    <mergeCell ref="AU31:AU32"/>
  </mergeCells>
  <conditionalFormatting sqref="O13">
    <cfRule type="cellIs" dxfId="5" priority="3" operator="equal">
      <formula>#REF!</formula>
    </cfRule>
  </conditionalFormatting>
  <conditionalFormatting sqref="W13">
    <cfRule type="cellIs" dxfId="4" priority="1" operator="equal">
      <formula>#REF!</formula>
    </cfRule>
  </conditionalFormatting>
  <conditionalFormatting sqref="CA13">
    <cfRule type="cellIs" dxfId="3" priority="20" operator="equal">
      <formula>#REF!</formula>
    </cfRule>
  </conditionalFormatting>
  <conditionalFormatting sqref="CC13">
    <cfRule type="cellIs" dxfId="2" priority="19" operator="equal">
      <formula>#REF!</formula>
    </cfRule>
  </conditionalFormatting>
  <conditionalFormatting sqref="CF13">
    <cfRule type="cellIs" dxfId="1" priority="18" operator="equal">
      <formula>#REF!</formula>
    </cfRule>
  </conditionalFormatting>
  <conditionalFormatting sqref="CH13">
    <cfRule type="cellIs" dxfId="0" priority="17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Seg. MIR 33 2024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 Estadìstica</cp:lastModifiedBy>
  <cp:revision/>
  <dcterms:created xsi:type="dcterms:W3CDTF">2019-03-29T17:53:20Z</dcterms:created>
  <dcterms:modified xsi:type="dcterms:W3CDTF">2024-04-23T21:19:03Z</dcterms:modified>
  <cp:category/>
  <cp:contentStatus/>
</cp:coreProperties>
</file>