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D:\Us_Estadística\Desktop\"/>
    </mc:Choice>
  </mc:AlternateContent>
  <xr:revisionPtr revIDLastSave="0" documentId="13_ncr:1_{DA6865EF-17F6-4A3A-BF1C-D848F73B9C24}" xr6:coauthVersionLast="45" xr6:coauthVersionMax="47" xr10:uidLastSave="{00000000-0000-0000-0000-000000000000}"/>
  <bookViews>
    <workbookView xWindow="-120" yWindow="-120" windowWidth="25440" windowHeight="15390" firstSheet="1" activeTab="1" xr2:uid="{00000000-000D-0000-FFFF-FFFF00000000}"/>
  </bookViews>
  <sheets>
    <sheet name="Datos" sheetId="4" state="hidden" r:id="rId1"/>
    <sheet name="Seg. MIR 33 2022" sheetId="5" r:id="rId2"/>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BR35" i="5" l="1"/>
  <c r="BJ35" i="5"/>
  <c r="BG35" i="5"/>
  <c r="BA35" i="5"/>
  <c r="AP35" i="5"/>
  <c r="O25" i="5"/>
  <c r="M25" i="5"/>
  <c r="K25" i="5"/>
  <c r="I25" i="5"/>
  <c r="K27" i="5"/>
  <c r="M27" i="5"/>
  <c r="O27" i="5"/>
  <c r="I27" i="5"/>
  <c r="AE25" i="5"/>
  <c r="O33" i="5"/>
  <c r="O31" i="5"/>
  <c r="O29" i="5"/>
  <c r="O23" i="5"/>
  <c r="O21" i="5"/>
  <c r="O19" i="5"/>
  <c r="M33" i="5"/>
  <c r="M31" i="5"/>
  <c r="M29" i="5"/>
  <c r="M23" i="5"/>
  <c r="M21" i="5"/>
  <c r="M19" i="5"/>
  <c r="K33" i="5"/>
  <c r="K31" i="5"/>
  <c r="K29" i="5"/>
  <c r="K23" i="5"/>
  <c r="K21" i="5"/>
  <c r="K19" i="5"/>
  <c r="I33" i="5"/>
  <c r="I31" i="5"/>
  <c r="I29" i="5"/>
  <c r="I23" i="5"/>
  <c r="I21" i="5"/>
  <c r="I19" i="5"/>
  <c r="J36" i="5"/>
  <c r="L36" i="5"/>
  <c r="N36" i="5"/>
  <c r="P36" i="5"/>
  <c r="Q36" i="5"/>
  <c r="R36" i="5"/>
  <c r="S36" i="5"/>
  <c r="X36" i="5"/>
  <c r="AD36" i="5"/>
  <c r="J37" i="5"/>
  <c r="L37" i="5"/>
  <c r="N37" i="5"/>
  <c r="P37" i="5"/>
  <c r="Q37" i="5"/>
  <c r="R37" i="5"/>
  <c r="S37" i="5"/>
  <c r="X37" i="5"/>
  <c r="AD37" i="5"/>
  <c r="H36" i="5"/>
  <c r="H37" i="5" s="1"/>
  <c r="AU30" i="5"/>
  <c r="AU29" i="5"/>
  <c r="AB24" i="5"/>
  <c r="AB23" i="5"/>
  <c r="CA30" i="5"/>
  <c r="CA29" i="5"/>
  <c r="CA24" i="5"/>
  <c r="CA22" i="5"/>
  <c r="BJ30" i="5"/>
  <c r="BJ29" i="5"/>
  <c r="BJ24" i="5"/>
  <c r="AS24" i="5"/>
  <c r="AS22" i="5"/>
  <c r="BV34" i="5"/>
  <c r="BV33" i="5"/>
  <c r="BV32" i="5"/>
  <c r="BV31" i="5"/>
  <c r="BV30" i="5"/>
  <c r="BV29" i="5"/>
  <c r="BV28" i="5"/>
  <c r="BV27" i="5"/>
  <c r="BE19" i="5"/>
  <c r="BE20" i="5"/>
  <c r="BE21" i="5"/>
  <c r="BE22" i="5"/>
  <c r="BE23" i="5"/>
  <c r="BE24" i="5"/>
  <c r="BE25" i="5"/>
  <c r="BE26" i="5"/>
  <c r="BE27" i="5"/>
  <c r="BE28" i="5"/>
  <c r="BE29" i="5"/>
  <c r="BE30" i="5"/>
  <c r="BE31" i="5"/>
  <c r="BE32" i="5"/>
  <c r="BE33" i="5"/>
  <c r="BE34" i="5"/>
  <c r="AN19" i="5"/>
  <c r="AN34" i="5"/>
  <c r="AN33" i="5"/>
  <c r="AN32" i="5"/>
  <c r="AN31" i="5"/>
  <c r="AN35" i="5" s="1"/>
  <c r="AN30" i="5"/>
  <c r="AN29" i="5"/>
  <c r="AN28" i="5"/>
  <c r="AN27" i="5"/>
  <c r="AN26" i="5"/>
  <c r="AN25" i="5"/>
  <c r="AN24" i="5"/>
  <c r="AN23" i="5"/>
  <c r="AN22" i="5"/>
  <c r="AN21" i="5"/>
  <c r="Y34" i="5" l="1"/>
  <c r="AS34" i="5" s="1"/>
  <c r="Y33" i="5"/>
  <c r="Y32" i="5"/>
  <c r="Y31" i="5"/>
  <c r="Y36" i="5" s="1"/>
  <c r="Y28" i="5"/>
  <c r="Y27" i="5"/>
  <c r="Y23" i="5"/>
  <c r="Y21" i="5"/>
  <c r="Y20" i="5"/>
  <c r="Y19" i="5"/>
  <c r="AU34" i="5"/>
  <c r="BL34" i="5" s="1"/>
  <c r="CC34" i="5" s="1"/>
  <c r="AB34" i="5"/>
  <c r="W34" i="5"/>
  <c r="V34" i="5"/>
  <c r="U34" i="5"/>
  <c r="T34" i="5"/>
  <c r="BY33" i="5"/>
  <c r="BH33" i="5"/>
  <c r="AU33" i="5"/>
  <c r="BL33" i="5" s="1"/>
  <c r="BL35" i="5" s="1"/>
  <c r="AQ33" i="5"/>
  <c r="AE33" i="5"/>
  <c r="AB33" i="5"/>
  <c r="W33" i="5"/>
  <c r="V33" i="5"/>
  <c r="U33" i="5"/>
  <c r="T33" i="5"/>
  <c r="AU32" i="5"/>
  <c r="AB32" i="5"/>
  <c r="W32" i="5"/>
  <c r="V32" i="5"/>
  <c r="U32" i="5"/>
  <c r="T32" i="5"/>
  <c r="BY31" i="5"/>
  <c r="BW31" i="5"/>
  <c r="BH31" i="5"/>
  <c r="AU31" i="5"/>
  <c r="AU35" i="5" s="1"/>
  <c r="AQ31" i="5"/>
  <c r="AE31" i="5"/>
  <c r="AB31" i="5"/>
  <c r="AB36" i="5" s="1"/>
  <c r="W31" i="5"/>
  <c r="W36" i="5" s="1"/>
  <c r="V31" i="5"/>
  <c r="V36" i="5" s="1"/>
  <c r="U31" i="5"/>
  <c r="U36" i="5" s="1"/>
  <c r="T31" i="5"/>
  <c r="T36" i="5" s="1"/>
  <c r="CC30" i="5"/>
  <c r="BL30" i="5"/>
  <c r="AS30" i="5"/>
  <c r="AB30" i="5"/>
  <c r="CC29" i="5"/>
  <c r="BY29" i="5"/>
  <c r="BL29" i="5"/>
  <c r="BH29" i="5"/>
  <c r="AS29" i="5"/>
  <c r="AQ29" i="5"/>
  <c r="AE29" i="5"/>
  <c r="AB29" i="5"/>
  <c r="AU28" i="5"/>
  <c r="BL28" i="5" s="1"/>
  <c r="CC28" i="5" s="1"/>
  <c r="AB28" i="5"/>
  <c r="W28" i="5"/>
  <c r="V28" i="5"/>
  <c r="U28" i="5"/>
  <c r="T28" i="5"/>
  <c r="BY27" i="5"/>
  <c r="BW27" i="5"/>
  <c r="BH27" i="5"/>
  <c r="AU27" i="5"/>
  <c r="BL27" i="5" s="1"/>
  <c r="CC27" i="5" s="1"/>
  <c r="AQ27" i="5"/>
  <c r="AE27" i="5"/>
  <c r="AB27" i="5"/>
  <c r="W27" i="5"/>
  <c r="V27" i="5"/>
  <c r="U27" i="5"/>
  <c r="T27" i="5"/>
  <c r="CC26" i="5"/>
  <c r="CA26" i="5"/>
  <c r="BV26" i="5"/>
  <c r="BL26" i="5"/>
  <c r="BJ26" i="5"/>
  <c r="AU26" i="5"/>
  <c r="AS26" i="5"/>
  <c r="AB26" i="5"/>
  <c r="CC25" i="5"/>
  <c r="CA25" i="5"/>
  <c r="BY25" i="5"/>
  <c r="BV25" i="5"/>
  <c r="BL25" i="5"/>
  <c r="BJ25" i="5"/>
  <c r="BH25" i="5"/>
  <c r="AU25" i="5"/>
  <c r="AS25" i="5"/>
  <c r="AQ25" i="5"/>
  <c r="AB25" i="5"/>
  <c r="AC25" i="5" s="1"/>
  <c r="AF25" i="5" s="1"/>
  <c r="CC24" i="5"/>
  <c r="BV24" i="5"/>
  <c r="BL24" i="5"/>
  <c r="AU24" i="5"/>
  <c r="BY23" i="5"/>
  <c r="BV23" i="5"/>
  <c r="BH23" i="5"/>
  <c r="BF23" i="5"/>
  <c r="AU23" i="5"/>
  <c r="BL23" i="5" s="1"/>
  <c r="AQ23" i="5"/>
  <c r="AE23" i="5"/>
  <c r="W23" i="5"/>
  <c r="V23" i="5"/>
  <c r="U23" i="5"/>
  <c r="T23" i="5"/>
  <c r="CC22" i="5"/>
  <c r="BV22" i="5"/>
  <c r="BL22" i="5"/>
  <c r="BJ22" i="5"/>
  <c r="AU22" i="5"/>
  <c r="AB22" i="5"/>
  <c r="BY21" i="5"/>
  <c r="BV21" i="5"/>
  <c r="BH21" i="5"/>
  <c r="AU21" i="5"/>
  <c r="BL21" i="5" s="1"/>
  <c r="AQ21" i="5"/>
  <c r="AE21" i="5"/>
  <c r="AB21" i="5"/>
  <c r="W21" i="5"/>
  <c r="V21" i="5"/>
  <c r="U21" i="5"/>
  <c r="T21" i="5"/>
  <c r="BV20" i="5"/>
  <c r="AU20" i="5"/>
  <c r="BL20" i="5" s="1"/>
  <c r="CC20" i="5" s="1"/>
  <c r="AN20" i="5"/>
  <c r="AB20" i="5"/>
  <c r="W20" i="5"/>
  <c r="V20" i="5"/>
  <c r="U20" i="5"/>
  <c r="T20" i="5"/>
  <c r="BY19" i="5"/>
  <c r="BV19" i="5"/>
  <c r="BH19" i="5"/>
  <c r="AU19" i="5"/>
  <c r="AQ19" i="5"/>
  <c r="AE19" i="5"/>
  <c r="AB19" i="5"/>
  <c r="W19" i="5"/>
  <c r="V19" i="5"/>
  <c r="U19" i="5"/>
  <c r="T19" i="5"/>
  <c r="CC18" i="5"/>
  <c r="BV18" i="5"/>
  <c r="CA18" i="5" s="1"/>
  <c r="CC17" i="5"/>
  <c r="BY17" i="5"/>
  <c r="BV17" i="5"/>
  <c r="CC16" i="5"/>
  <c r="BV16" i="5"/>
  <c r="CA16" i="5" s="1"/>
  <c r="CC15" i="5"/>
  <c r="BY15" i="5"/>
  <c r="BV15" i="5"/>
  <c r="CC14" i="5"/>
  <c r="BV14" i="5"/>
  <c r="CA14" i="5" s="1"/>
  <c r="CC13" i="5"/>
  <c r="BY13" i="5"/>
  <c r="BV13" i="5"/>
  <c r="CC12" i="5"/>
  <c r="BV12" i="5"/>
  <c r="CA12" i="5" s="1"/>
  <c r="CC11" i="5"/>
  <c r="BY11" i="5"/>
  <c r="BV11" i="5"/>
  <c r="T37" i="5" l="1"/>
  <c r="U37" i="5"/>
  <c r="V37" i="5"/>
  <c r="W37" i="5"/>
  <c r="AB37" i="5"/>
  <c r="Y37" i="5"/>
  <c r="BZ27" i="5"/>
  <c r="AV25" i="5"/>
  <c r="BM25" i="5"/>
  <c r="AT25" i="5"/>
  <c r="BL31" i="5"/>
  <c r="CC31" i="5" s="1"/>
  <c r="Z31" i="5"/>
  <c r="AS31" i="5"/>
  <c r="Z19" i="5"/>
  <c r="AS19" i="5"/>
  <c r="Z23" i="5"/>
  <c r="AS23" i="5"/>
  <c r="Z32" i="5"/>
  <c r="AS32" i="5"/>
  <c r="Z20" i="5"/>
  <c r="AS20" i="5"/>
  <c r="Z27" i="5"/>
  <c r="BJ27" i="5" s="1"/>
  <c r="AS27" i="5"/>
  <c r="Z33" i="5"/>
  <c r="BJ33" i="5" s="1"/>
  <c r="AS33" i="5"/>
  <c r="Z21" i="5"/>
  <c r="AS21" i="5"/>
  <c r="AT21" i="5" s="1"/>
  <c r="Z28" i="5"/>
  <c r="BJ28" i="5" s="1"/>
  <c r="AS28" i="5"/>
  <c r="BF21" i="5"/>
  <c r="BI21" i="5" s="1"/>
  <c r="BL32" i="5"/>
  <c r="CC32" i="5" s="1"/>
  <c r="AV19" i="5"/>
  <c r="AT29" i="5"/>
  <c r="AA27" i="5"/>
  <c r="CA27" i="5" s="1"/>
  <c r="AO33" i="5"/>
  <c r="AR33" i="5" s="1"/>
  <c r="Z34" i="5"/>
  <c r="BJ34" i="5" s="1"/>
  <c r="CD25" i="5"/>
  <c r="BW33" i="5"/>
  <c r="BZ33" i="5" s="1"/>
  <c r="BW13" i="5"/>
  <c r="BZ13" i="5" s="1"/>
  <c r="BW25" i="5"/>
  <c r="BZ25" i="5" s="1"/>
  <c r="CD29" i="5"/>
  <c r="AO29" i="5"/>
  <c r="AR29" i="5" s="1"/>
  <c r="BF31" i="5"/>
  <c r="BI31" i="5" s="1"/>
  <c r="AO25" i="5"/>
  <c r="AR25" i="5" s="1"/>
  <c r="BW21" i="5"/>
  <c r="BZ21" i="5" s="1"/>
  <c r="AV29" i="5"/>
  <c r="AV31" i="5"/>
  <c r="BI23" i="5"/>
  <c r="BM29" i="5"/>
  <c r="BW15" i="5"/>
  <c r="BZ15" i="5" s="1"/>
  <c r="BF33" i="5"/>
  <c r="BI33" i="5" s="1"/>
  <c r="BW11" i="5"/>
  <c r="BZ11" i="5" s="1"/>
  <c r="AT23" i="5"/>
  <c r="BF29" i="5"/>
  <c r="BI29" i="5" s="1"/>
  <c r="BW29" i="5"/>
  <c r="BZ29" i="5" s="1"/>
  <c r="CD13" i="5"/>
  <c r="CB25" i="5"/>
  <c r="CB29" i="5"/>
  <c r="AV27" i="5"/>
  <c r="CD17" i="5"/>
  <c r="CD15" i="5"/>
  <c r="CD11" i="5"/>
  <c r="CD27" i="5"/>
  <c r="BZ31" i="5"/>
  <c r="BF25" i="5"/>
  <c r="BI25" i="5" s="1"/>
  <c r="BL19" i="5"/>
  <c r="CC19" i="5" s="1"/>
  <c r="CD19" i="5" s="1"/>
  <c r="BW23" i="5"/>
  <c r="BZ23" i="5" s="1"/>
  <c r="BF27" i="5"/>
  <c r="BI27" i="5" s="1"/>
  <c r="BK25" i="5"/>
  <c r="BN25" i="5" s="1"/>
  <c r="AO27" i="5"/>
  <c r="AR27" i="5" s="1"/>
  <c r="AO21" i="5"/>
  <c r="AR21" i="5" s="1"/>
  <c r="AO23" i="5"/>
  <c r="AR23" i="5" s="1"/>
  <c r="BW19" i="5"/>
  <c r="BZ19" i="5" s="1"/>
  <c r="BW17" i="5"/>
  <c r="BZ17" i="5" s="1"/>
  <c r="CA11" i="5"/>
  <c r="CB11" i="5" s="1"/>
  <c r="AC31" i="5"/>
  <c r="AC29" i="5"/>
  <c r="AF29" i="5" s="1"/>
  <c r="AC27" i="5"/>
  <c r="AF27" i="5" s="1"/>
  <c r="AC19" i="5"/>
  <c r="AF19" i="5" s="1"/>
  <c r="CC33" i="5"/>
  <c r="CD33" i="5" s="1"/>
  <c r="BM33" i="5"/>
  <c r="CC21" i="5"/>
  <c r="CD21" i="5" s="1"/>
  <c r="BM21" i="5"/>
  <c r="BM23" i="5"/>
  <c r="CC23" i="5"/>
  <c r="CD23" i="5" s="1"/>
  <c r="AC21" i="5"/>
  <c r="AF21" i="5" s="1"/>
  <c r="AC23" i="5"/>
  <c r="AF23" i="5" s="1"/>
  <c r="BM27" i="5"/>
  <c r="AC33" i="5"/>
  <c r="AF33" i="5" s="1"/>
  <c r="CA15" i="5"/>
  <c r="CB15" i="5" s="1"/>
  <c r="AO19" i="5"/>
  <c r="AR19" i="5" s="1"/>
  <c r="BK29" i="5"/>
  <c r="AO31" i="5"/>
  <c r="AR31" i="5" s="1"/>
  <c r="CA13" i="5"/>
  <c r="CB13" i="5" s="1"/>
  <c r="CA17" i="5"/>
  <c r="CB17" i="5" s="1"/>
  <c r="BF19" i="5"/>
  <c r="BI19" i="5" s="1"/>
  <c r="AV21" i="5"/>
  <c r="AV23" i="5"/>
  <c r="AV33" i="5"/>
  <c r="BJ32" i="5" l="1"/>
  <c r="AA31" i="5"/>
  <c r="Z36" i="5"/>
  <c r="Z37" i="5" s="1"/>
  <c r="AW25" i="5"/>
  <c r="CD31" i="5"/>
  <c r="CE29" i="5"/>
  <c r="CE25" i="5"/>
  <c r="AA28" i="5"/>
  <c r="CA28" i="5" s="1"/>
  <c r="AA33" i="5"/>
  <c r="CA33" i="5" s="1"/>
  <c r="AF31" i="5"/>
  <c r="CA31" i="5"/>
  <c r="BJ31" i="5"/>
  <c r="BK31" i="5" s="1"/>
  <c r="BM31" i="5"/>
  <c r="AW29" i="5"/>
  <c r="AA32" i="5"/>
  <c r="AA21" i="5"/>
  <c r="CA21" i="5" s="1"/>
  <c r="CB21" i="5" s="1"/>
  <c r="CE21" i="5" s="1"/>
  <c r="BJ21" i="5"/>
  <c r="BK21" i="5" s="1"/>
  <c r="BN21" i="5" s="1"/>
  <c r="AA19" i="5"/>
  <c r="CA19" i="5" s="1"/>
  <c r="BJ19" i="5"/>
  <c r="AA20" i="5"/>
  <c r="CA20" i="5" s="1"/>
  <c r="BJ20" i="5"/>
  <c r="AA23" i="5"/>
  <c r="CA23" i="5" s="1"/>
  <c r="CB23" i="5" s="1"/>
  <c r="CE23" i="5" s="1"/>
  <c r="BJ23" i="5"/>
  <c r="BK23" i="5" s="1"/>
  <c r="BN23" i="5" s="1"/>
  <c r="CE11" i="5"/>
  <c r="BM19" i="5"/>
  <c r="AW21" i="5"/>
  <c r="AA34" i="5"/>
  <c r="CA34" i="5" s="1"/>
  <c r="CE17" i="5"/>
  <c r="BN29" i="5"/>
  <c r="BK33" i="5"/>
  <c r="BN33" i="5" s="1"/>
  <c r="AT33" i="5"/>
  <c r="AW33" i="5" s="1"/>
  <c r="AT31" i="5"/>
  <c r="AW31" i="5" s="1"/>
  <c r="CB27" i="5"/>
  <c r="CE27" i="5" s="1"/>
  <c r="CE13" i="5"/>
  <c r="AW23" i="5"/>
  <c r="AT27" i="5"/>
  <c r="AW27" i="5" s="1"/>
  <c r="AT19" i="5"/>
  <c r="AW19" i="5" s="1"/>
  <c r="CE15" i="5"/>
  <c r="BK27" i="5"/>
  <c r="BN27" i="5" s="1"/>
  <c r="CA32" i="5" l="1"/>
  <c r="AA36" i="5"/>
  <c r="AA37" i="5" s="1"/>
  <c r="BN31" i="5"/>
  <c r="CB19" i="5"/>
  <c r="CE19" i="5" s="1"/>
  <c r="CB31" i="5"/>
  <c r="CE31" i="5" s="1"/>
  <c r="BK19" i="5"/>
  <c r="BN19" i="5" s="1"/>
  <c r="CB33" i="5" l="1"/>
  <c r="CE33" i="5" s="1"/>
</calcChain>
</file>

<file path=xl/sharedStrings.xml><?xml version="1.0" encoding="utf-8"?>
<sst xmlns="http://schemas.openxmlformats.org/spreadsheetml/2006/main" count="390" uniqueCount="205">
  <si>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</si>
  <si>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</si>
  <si>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</si>
  <si>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</si>
  <si>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</si>
  <si>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</si>
  <si>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</si>
  <si>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</si>
  <si>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</si>
  <si>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</si>
  <si>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</si>
  <si>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</si>
  <si>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</si>
  <si>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</si>
  <si>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</si>
  <si>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</si>
  <si>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</si>
  <si>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</si>
  <si>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</si>
  <si>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</si>
  <si>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</si>
  <si>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</si>
  <si>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</si>
  <si>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</si>
  <si>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</si>
  <si>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</si>
  <si>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</si>
  <si>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</si>
  <si>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</si>
  <si>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</si>
  <si>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</si>
  <si>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</si>
  <si>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</si>
  <si>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t>NO MODIFICAR AJUSTE DE METAS, ESTA FORMULADO</t>
  </si>
  <si>
    <t>NO MODIFICAR ESTA FORMULADO</t>
  </si>
  <si>
    <t>MATRIZ DE INDICADORES PARA RESULTADOS (MIR) 33 2022</t>
  </si>
  <si>
    <t xml:space="preserve">Nombre del estado: </t>
  </si>
  <si>
    <t>SONORA</t>
  </si>
  <si>
    <t>ÚNICAMENTE SE REPORTA AQUÍ</t>
  </si>
  <si>
    <t>Únicamente se podrá modificar la meta del 4to trimestre</t>
  </si>
  <si>
    <t>NO SE PUEDE ESCRIBIR
"Recuerde que todo esta vinculado"</t>
  </si>
  <si>
    <t>NO SE PUEDE MODIFICAR
"Recuerde que todo esta vinculado"</t>
  </si>
  <si>
    <t>Reportar logros</t>
  </si>
  <si>
    <t>Se reporta en el SRFT</t>
  </si>
  <si>
    <t>Reportar Causas</t>
  </si>
  <si>
    <t>Reportar Efectos</t>
  </si>
  <si>
    <t>Nivel</t>
  </si>
  <si>
    <t>No.</t>
  </si>
  <si>
    <t>Indicador</t>
  </si>
  <si>
    <t>Método de cálculo</t>
  </si>
  <si>
    <t>Variables</t>
  </si>
  <si>
    <t>Periodicidad</t>
  </si>
  <si>
    <t>Especificación</t>
  </si>
  <si>
    <t xml:space="preserve"> TRIMESTRAL</t>
  </si>
  <si>
    <t xml:space="preserve"> ACUMULADO</t>
  </si>
  <si>
    <t>1er trimestre</t>
  </si>
  <si>
    <t>2do trimestre</t>
  </si>
  <si>
    <t>3er trimestre</t>
  </si>
  <si>
    <t>4to trimestre</t>
  </si>
  <si>
    <t>PROGRAMACIÓN DE METAS</t>
  </si>
  <si>
    <t>AJUSTE DE METAS</t>
  </si>
  <si>
    <t>Trimestral</t>
  </si>
  <si>
    <t>Acumulado</t>
  </si>
  <si>
    <t>Causas</t>
  </si>
  <si>
    <t>Efecto</t>
  </si>
  <si>
    <t>OBVS META</t>
  </si>
  <si>
    <t>OBVS LOGRO</t>
  </si>
  <si>
    <t>EVIDENCIA CARGADA</t>
  </si>
  <si>
    <t>Observaciones del Estado</t>
  </si>
  <si>
    <t>1er trim</t>
  </si>
  <si>
    <t>2do trim</t>
  </si>
  <si>
    <t>3er trim</t>
  </si>
  <si>
    <t>4to trim</t>
  </si>
  <si>
    <t>Meta</t>
  </si>
  <si>
    <t>%</t>
  </si>
  <si>
    <t>Logro</t>
  </si>
  <si>
    <t>Avance</t>
  </si>
  <si>
    <t>FIN</t>
  </si>
  <si>
    <t>Tasa de variación anual de la población de 15 años o más en condición de rezago educativo.</t>
  </si>
  <si>
    <t>((Población de 15 años o más en situación de rezago educativo en t / Población de 15 años o más en situación de rezago educativo en t - 1)-1)*100</t>
  </si>
  <si>
    <t>Población de 15 años o más en situación de rezago educativo en t</t>
  </si>
  <si>
    <t>Anual</t>
  </si>
  <si>
    <r>
      <t xml:space="preserve">Año  </t>
    </r>
    <r>
      <rPr>
        <b/>
        <sz val="40"/>
        <rFont val="Montserrat"/>
        <family val="3"/>
      </rPr>
      <t>2022</t>
    </r>
  </si>
  <si>
    <t>No se acumula</t>
  </si>
  <si>
    <t>Población de 15 años o más en situación de rezago educativo en t - 1</t>
  </si>
  <si>
    <r>
      <t>Año</t>
    </r>
    <r>
      <rPr>
        <b/>
        <sz val="40"/>
        <rFont val="Montserrat"/>
        <family val="3"/>
      </rPr>
      <t xml:space="preserve"> 2021</t>
    </r>
  </si>
  <si>
    <t>PROPÓSITO</t>
  </si>
  <si>
    <t>Porcentaje de población analfabeta de 15 años y más que concluye el nivel inicial.</t>
  </si>
  <si>
    <t>(Población analfabeta de 15 años y más que concluyó el nivel inicial en t / Población de 15 años y más analfabeta en t-1 ) * 100)</t>
  </si>
  <si>
    <t xml:space="preserve">Población analfabeta de 15 años y más que concluyó el nivel inicial en t </t>
  </si>
  <si>
    <t>Población de 15 años y más analfabeta en t-1</t>
  </si>
  <si>
    <t>Porcentaje de población de 15 años y más en condición de rezago educativo que concluye el nivel de primaria.</t>
  </si>
  <si>
    <t>(Población de 15 años y más que concluyó el nivel Primaria en t / Población de 15 años y más Sin Primaria en t-1)*100</t>
  </si>
  <si>
    <t>Población de 15 años y más que concluyó el nivel Primaria en t</t>
  </si>
  <si>
    <t>VALIDADO MODIFICACIÓN</t>
  </si>
  <si>
    <t>De acuerdo al oficio No. DPAyE/897/2022</t>
  </si>
  <si>
    <t>Población de 15 años y más Sin Primaria en t-1</t>
  </si>
  <si>
    <t>Porcentaje de población de 15 años y más en condición de rezago educativo que concluye el nivel de secundaria.</t>
  </si>
  <si>
    <t>(Población de 15 años y más que concluyó el nivel Secundaria en t / Población de 15 años y más Sin Secundaria en t-1 ) X 100</t>
  </si>
  <si>
    <t>Población de 15 años y más que concluyó el nivel Secundaria en t</t>
  </si>
  <si>
    <t xml:space="preserve">Población de 15 años y más Sin Secundaria en t-1 </t>
  </si>
  <si>
    <t>COMPONENTE</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</si>
  <si>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</si>
  <si>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</si>
  <si>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Educandos/as que concluyen nivel intermedio y avanzado del MEVyT y están vinculados a plazas comunitarias de atención educativa y servicios integrales en el periodo t</t>
  </si>
  <si>
    <t>UCN´S nivel intermedio y avanzado y estan vinculados a PC de atención educativa y servicios integrales</t>
  </si>
  <si>
    <t xml:space="preserve">Participación de las 12 Coordinaciones de Zona durante la realización de las Jornadas Nacionales de Acreditación durante el primer trimestre. </t>
  </si>
  <si>
    <t>Se logró el cumplimeinto de la meta establecida, con la participación de la estructura de Plazas Comunitarias.</t>
  </si>
  <si>
    <t>VALIDADO CON INFO ESTADO</t>
  </si>
  <si>
    <t>VALIDADO</t>
  </si>
  <si>
    <t>Participación de todas la Coordinaciones de Zona a través de sus Plazas Comunitarias en el desarrollo de jornadas y aplicaciones programadas durante el periodo.</t>
  </si>
  <si>
    <t>Se incrementó la participación de educandos en los servicios que ofrecen las Plazas Comunitarias, con las medidas pertinentes cuidando la seguridad de los usuarios.</t>
  </si>
  <si>
    <t>Participación de las Plazas Comunitarias  de la diferentes Coordinaciones de Zona en la atención y presentción de exámenes durante el periodo.</t>
  </si>
  <si>
    <t>Se incrementó la demanda del servicio en esta estrategia de atención educativa logrando que 2342 personas concluyeran nivel, teniendo como meta programada 2067 para el periodo.</t>
  </si>
  <si>
    <t>Total educandos/as que concluyen algún nivel del MEVyT en el periodo t</t>
  </si>
  <si>
    <t>Nivel Intermedio y avanzado</t>
  </si>
  <si>
    <t>VALIDADO CON APP</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</si>
  <si>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</si>
  <si>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</si>
  <si>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t>
  </si>
  <si>
    <r>
      <rPr>
        <b/>
        <sz val="40"/>
        <rFont val="Montserrat"/>
        <family val="3"/>
      </rPr>
      <t xml:space="preserve">UCN´S </t>
    </r>
    <r>
      <rPr>
        <sz val="40"/>
        <rFont val="Montserrat"/>
        <family val="3"/>
      </rPr>
      <t xml:space="preserve">
Jóvenes 10-14 en Primaria</t>
    </r>
    <r>
      <rPr>
        <b/>
        <sz val="40"/>
        <rFont val="Montserrat"/>
        <family val="3"/>
      </rPr>
      <t>+</t>
    </r>
    <r>
      <rPr>
        <sz val="40"/>
        <rFont val="Montserrat"/>
        <family val="3"/>
      </rPr>
      <t>Personas con discapacidad</t>
    </r>
    <r>
      <rPr>
        <b/>
        <sz val="40"/>
        <rFont val="Montserrat"/>
        <family val="3"/>
      </rPr>
      <t>+</t>
    </r>
    <r>
      <rPr>
        <sz val="40"/>
        <rFont val="Montserrat"/>
        <family val="3"/>
      </rPr>
      <t>Población indígena MIB y MIBU</t>
    </r>
  </si>
  <si>
    <t>Durante los primeros meses del trimestre fueron pocas sedes de aplicación que se llevaron a cabo durante las jornadas nacionales.</t>
  </si>
  <si>
    <t>Se mantuvo la atención educativa, pese a ello no se logró un avance optimo en la meta, especialmente en el grupo prioritario de débiles visuales.</t>
  </si>
  <si>
    <t>Mantener la dinámica de aplicaciones de exámenes ya sea en jornadas o aplicaciones programadas, siguiendo las medidas pertinentes, para continuar con las actividades presenciales de forma segura</t>
  </si>
  <si>
    <t>A pesar de mantener la atención educativa, no se logró un avance significativo en el seguimiento académico de los educandos, generando con ello un avance óptimo en la meta.</t>
  </si>
  <si>
    <t>Se mantuvo la atención educativa, y se regularizaron los tiempos para las aplicaciones de exámen.</t>
  </si>
  <si>
    <t>Se logró aumentar el avance de la meta programada para el periodo.</t>
  </si>
  <si>
    <t>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t>
  </si>
  <si>
    <r>
      <rPr>
        <b/>
        <sz val="40"/>
        <rFont val="Montserrat"/>
        <family val="3"/>
      </rPr>
      <t>ATENCIÓN</t>
    </r>
    <r>
      <rPr>
        <sz val="40"/>
        <rFont val="Montserrat"/>
        <family val="3"/>
      </rPr>
      <t xml:space="preserve">
Jóvenes 10-14 en Primaria</t>
    </r>
    <r>
      <rPr>
        <b/>
        <sz val="40"/>
        <rFont val="Montserrat"/>
        <family val="3"/>
      </rPr>
      <t>+</t>
    </r>
    <r>
      <rPr>
        <sz val="40"/>
        <rFont val="Montserrat"/>
        <family val="3"/>
      </rPr>
      <t>Personas con discapacidad</t>
    </r>
    <r>
      <rPr>
        <b/>
        <sz val="40"/>
        <rFont val="Montserrat"/>
        <family val="3"/>
      </rPr>
      <t>+</t>
    </r>
    <r>
      <rPr>
        <sz val="40"/>
        <rFont val="Montserrat"/>
        <family val="3"/>
      </rPr>
      <t>Población indígena MIB y MIBU</t>
    </r>
  </si>
  <si>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</si>
  <si>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</si>
  <si>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Educandos/as que concluyen nivel de inicial, Primaria y/o Secundaria con la vertiente Hispanohablante del Modelo Educación para la Vida y el Trabajo (MEVyT) en el periodo t</t>
  </si>
  <si>
    <r>
      <rPr>
        <b/>
        <sz val="40"/>
        <rFont val="Montserrat"/>
        <family val="3"/>
      </rPr>
      <t xml:space="preserve">UCN´S </t>
    </r>
    <r>
      <rPr>
        <sz val="40"/>
        <rFont val="Montserrat"/>
        <family val="3"/>
      </rPr>
      <t xml:space="preserve">
Hispanohablate (todos los grupos, menos indígena)</t>
    </r>
  </si>
  <si>
    <t>Atravéz de la 12 Coordinaciones de Zona se aperturaron sedes de aplicación de exámenes, además de llevar a cabo las aplicaciones en las diferentes Plazas Comunitarias, esto en seguimiento a las Jornadad Nacionales realizadas durante el primer trimestre del año.
Además se llevaron a cabo acciones de promoción y difusión en medios digitales.</t>
  </si>
  <si>
    <t>Se contó con la participación promedio de 2608 educandos por mes que acudieron a presentar exámen, además con la estructura de P/C, aplicadores y asesores, logrando con ello el avance de las metas de UCN presentado.</t>
  </si>
  <si>
    <t>Se llevaron a cabo reuniones virtuales de organización, seguimiento y evaluación con las Coordinaciones de Zona para el desarrollo de las Jornadas de acreditación, así como para las aplicaciones que se programaron en las diferentes sedes de aplicación de exámenes.</t>
  </si>
  <si>
    <t>Se logró tener un promedio de 4,026 participantes por mes en las jornadas, se incorporaron 2,466 nuevos educandos y a pesar de que no se cubrió en su totalidad la meta programada, 5,557 educandos concluyeron algún nivel educativo.</t>
  </si>
  <si>
    <t>Se revisaron reportes de SASA (pre ucn) con el fin de analizar con las Coordinaciones de Zona y se implemtaran las acciones correspondientes para la programación de metas en el periodo.</t>
  </si>
  <si>
    <t>De 9,956 PBCN progrmados se lograron 5, 482, a pesar de cumplir con el numero de PBCN programado, se logró cumplir con el avance de la meta.</t>
  </si>
  <si>
    <t>Educandos/as atendidos en el nivel de inicial, Primaria y/o Secundaria con la vertiente Hispanohablante del Modelo Educación para la Vida y el Trabajo (MEVyT) en el periodo t</t>
  </si>
  <si>
    <r>
      <rPr>
        <b/>
        <sz val="40"/>
        <rFont val="Montserrat"/>
        <family val="3"/>
      </rPr>
      <t>ATENCIÓN</t>
    </r>
    <r>
      <rPr>
        <sz val="40"/>
        <rFont val="Montserrat"/>
        <family val="3"/>
      </rPr>
      <t xml:space="preserve">
Hispanohablate (todos los grupos, menos indígena)</t>
    </r>
  </si>
  <si>
    <t>ACTIVIDAD</t>
  </si>
  <si>
    <t>Razón de módulos vinculados en el Modelo Educación para la Vida y el Trabajo (MEVyT).</t>
  </si>
  <si>
    <t>(Educandos/as activos en el MEVyT con algún módulo vinculado en el periodo t) / (Educandos/as activos en el MEVyT en el periodo t)</t>
  </si>
  <si>
    <t>Educandos/as activos en el MEVyT con algún módulo vinculado en el periodo t</t>
  </si>
  <si>
    <t>Educandos activos con algún módulo vinculado</t>
  </si>
  <si>
    <t>Monitoreo permanente con las Coordinacines de Zona  mediante el reporte at04 (listado de personas activas y modulos vinculados), especilamente antes del cierre del mes.</t>
  </si>
  <si>
    <t>Se logra mantener que en casi en su totalidad los adultos cuenten al menos con un módulo vinculado.</t>
  </si>
  <si>
    <t>Se mantiene el monitoreo permanente con las Coordinaciones de Zona.</t>
  </si>
  <si>
    <t>Lograr mantener la vinculación en casi la totalidad de los adultos activos.</t>
  </si>
  <si>
    <t>Se mantiene el monitoreo constante a las Coordinaciones de Zona.</t>
  </si>
  <si>
    <t>Se ha logrdo mantener un avanse significativo en la meta establecida para el indicador.</t>
  </si>
  <si>
    <t>Educandos/as activos en el MEVyT en el periodo t</t>
  </si>
  <si>
    <t>Educando activos</t>
  </si>
  <si>
    <t>Porcentaje de módulos en línea o digitales vinculados en el trimestre</t>
  </si>
  <si>
    <t>((Total de módulos en línea o digitales vinculados en el periodo t) / Total de módulos vinculados en el periodo t)*100</t>
  </si>
  <si>
    <t>Total de módulos en línea o digitales vinculados en el periodo t</t>
  </si>
  <si>
    <r>
      <t xml:space="preserve">Módulos en </t>
    </r>
    <r>
      <rPr>
        <b/>
        <sz val="40"/>
        <rFont val="Montserrat"/>
        <family val="3"/>
      </rPr>
      <t xml:space="preserve">línea o digitales </t>
    </r>
    <r>
      <rPr>
        <sz val="40"/>
        <rFont val="Montserrat"/>
        <family val="3"/>
      </rPr>
      <t>VINCULADOS</t>
    </r>
  </si>
  <si>
    <t>Problemática presentada anivel estatal, la falta de figuras voluntarias en las plazas comunitarias que dieran seguimiento a la atención de ls personas beneficiarias, así como tambien la falta de información y nuevos lineamientos por parte de oficinas centrales ante el anuncio de cambio de modelo educativo para la atención digital y la operación de una nueva plataforma</t>
  </si>
  <si>
    <t>No todas las Coordinaciones de Zona pudieron avocarse a la atención educativa en línea.
No se promovió a nivel estatal la modalidad, ante la falta de figuras que dieran seguimiento a la atención en línea</t>
  </si>
  <si>
    <t>En carpeta de evidencia se subió oficio de la Dirección de Servicios Educativos con cambio de meta en el primer trimestre.</t>
  </si>
  <si>
    <t>Ante la regularización de aplicación de exámenes, se incrementó la vinculación de módulos en la plataforma del MEVyT en línea.
La plataforma de MEVyT en línea se cerró a nuevas incorporaciones, por lo que solo permanecerá abierta para que los usuarios educandos continúen estudiando y vinculando nuevos módulos si así lo eligen.</t>
  </si>
  <si>
    <t>Se incrementó la vinculación de módulos en MEVyT en línea hasta el cierre de la plataforma.</t>
  </si>
  <si>
    <t>La información que se reporte en el numerador es con corte al mes de mayo, ya que no se ha recibido el reporte actualizado de la plataforma de oficinas centrales, de acuerdo a la información proporciona por la  Dirección de Servicios Educativos.</t>
  </si>
  <si>
    <t>El modelos educativo MEVyT  ha cerrado su oferta educativa en línea, permanece abierta para aquella personas que hcieron su registro antes del 9 de mayo del presente, sólo para que, si es su interés educativo, continuar y/o concluir en esta modalidad de estudio.</t>
  </si>
  <si>
    <t>La vinculación de módulos diminuye considerablemente, pues solo está limitada para el seguimiento a usuarios registrados antes del cierre de la plataforma. La plataforma ya no acepta nuevos ingresos.</t>
  </si>
  <si>
    <t>Se actulizaron logros del periodo julio-septiembre con información  prporcionada por la Dirección de Servció Educativos</t>
  </si>
  <si>
    <t>Total de módulos vinculados en el periodo t)*100</t>
  </si>
  <si>
    <r>
      <rPr>
        <b/>
        <sz val="40"/>
        <rFont val="Montserrat"/>
        <family val="3"/>
      </rPr>
      <t xml:space="preserve">TOTAL </t>
    </r>
    <r>
      <rPr>
        <sz val="40"/>
        <rFont val="Montserrat"/>
        <family val="3"/>
      </rPr>
      <t>de módulos VINCULADOS</t>
    </r>
  </si>
  <si>
    <t>Porcentaje de asesores/as con más de un año de permanencia con formación continua acumulados al cierre del trimestre.</t>
  </si>
  <si>
    <t>(Asesores/as con más de un año de permanencia con formación continua acumulados al cierre del periodo t / Asesores/as con más de un año de permanencia acumulados al cierre del periodo t)*100</t>
  </si>
  <si>
    <t>Asesores/as con más de un año de permanencia con formación continua acumulados al cierre del periodo t</t>
  </si>
  <si>
    <t>Asesores/as con más de un año de permanencia con formación continua acumulados</t>
  </si>
  <si>
    <t>La información que les proporcione Dirección Académica la reportarán en el apartado trimestral.</t>
  </si>
  <si>
    <t>Durante el primer semestre del año se in inició con la reestructuración de personas asesoras por parte de las Coordinaciones de Zona, y aún continúa.</t>
  </si>
  <si>
    <t>La formación en el primer trimeste fue bajo.</t>
  </si>
  <si>
    <t>Información recibida de la Dirección de Servicios Educativos mediante oficio cargado en carpeta de evidencias del indicador 10</t>
  </si>
  <si>
    <t>Por la necesidad que todas las personas asesoras con círculo de estudio activo cuenten con el esquema de formación básico, se intensificaron las acciones para que la mayor parte participaran y acreditaran los eventos de básica 1 y 2, así también se promocionó el taller mis competencias básicas.</t>
  </si>
  <si>
    <t>Se incrementó la participación de las personas asesoras a los eventos de formación básica 1 y 2, por lo cual se logró superar la expectativa de cumplimiento del segundo trimestre.</t>
  </si>
  <si>
    <t>Promoción y desarrollo del curso básica 4, con el objetivo que todas las personas asesoras cuenten con su esquema básico de formación.</t>
  </si>
  <si>
    <t>En el trimestre se logró formar en el curso de básica 4 El MEVyT y el papel del educador de personas jóvenes y adultas al 71% que representa a 523 personas asesoras</t>
  </si>
  <si>
    <t>MODIFICACIÓN PLANTEADA POR ESTADO</t>
  </si>
  <si>
    <t>Asesores/as con más de un año de permanencia acumulados al cierre del periodo t</t>
  </si>
  <si>
    <t>Asesores/as con más de un año de permanencia acumulados</t>
  </si>
  <si>
    <t>Porcentaje de exámenes en línea aplicados del MEVyT.</t>
  </si>
  <si>
    <t>Total de exámenes en línea del MEVyT aplicados en el periodo t / Total de exámenes del MEVyT aplicados en cualquier formato en el periodo t)*100</t>
  </si>
  <si>
    <t xml:space="preserve">Total de exámenes en línea del MEVyT aplicados en el periodo t </t>
  </si>
  <si>
    <r>
      <t xml:space="preserve">Exámenes en </t>
    </r>
    <r>
      <rPr>
        <b/>
        <sz val="40"/>
        <rFont val="Montserrat"/>
        <family val="3"/>
      </rPr>
      <t xml:space="preserve">linea </t>
    </r>
    <r>
      <rPr>
        <sz val="40"/>
        <rFont val="Montserrat"/>
        <family val="3"/>
      </rPr>
      <t>aplicados</t>
    </r>
  </si>
  <si>
    <t>Se contó con la participación promedio de 2608 educandos por mes que acudieron a presentar exámen, se aplicaron en promedio 1,014 exámenes por mes</t>
  </si>
  <si>
    <t>VALIDADO CON ESTADO</t>
  </si>
  <si>
    <t>Se incrementó la participación de educandos en los servicios que ofrecen las Plazas Comunitarias, privilegiando la aplicación de exámen en esta modalidad, como una forma más segura que se ofrece al usuario, en cuanto a medidas de seguridad sanitaria.</t>
  </si>
  <si>
    <t>Se incrementó la demanda del servicio en esta estrategia de atención educativa durante las aplicaciones que se programaron durante el periodo.</t>
  </si>
  <si>
    <t>Total de exámenes del MEVyT aplicados en cualquier formato en el periodo t)*100</t>
  </si>
  <si>
    <r>
      <rPr>
        <b/>
        <sz val="40"/>
        <rFont val="Montserrat"/>
        <family val="3"/>
      </rPr>
      <t>TOTAL DE EXAMENES APLICADOS</t>
    </r>
    <r>
      <rPr>
        <sz val="40"/>
        <rFont val="Montserrat"/>
        <family val="3"/>
      </rPr>
      <t xml:space="preserve"> (ex en línea + ex en papel)</t>
    </r>
  </si>
  <si>
    <t>Porcentaje de exámenes impresos aplicados del MEVyT.</t>
  </si>
  <si>
    <t>(Total de exámenes impresos del MEVyT aplicados en el periodo t / Total de exámenes del MEVyT aplicados en cualquier formato en el periodo t)*100</t>
  </si>
  <si>
    <t xml:space="preserve">Total de exámenes impresos del MEVyT aplicados en el periodo t </t>
  </si>
  <si>
    <r>
      <t xml:space="preserve">Exámenes en </t>
    </r>
    <r>
      <rPr>
        <b/>
        <sz val="40"/>
        <rFont val="Montserrat"/>
        <family val="3"/>
      </rPr>
      <t xml:space="preserve">papel </t>
    </r>
    <r>
      <rPr>
        <sz val="40"/>
        <rFont val="Montserrat"/>
        <family val="3"/>
      </rPr>
      <t>aplicados</t>
    </r>
  </si>
  <si>
    <t>Se contó con la participación promedio de 2608 educandos por mes que acudieron a presentar exámen, aplicando en promedio 3,491 exámenes por mes.</t>
  </si>
  <si>
    <t>Participación de todas la Coordinaciones de Zona a través de sus Plazas Comunitarias y sedes de aplicación de examen en el desarrollo de jornadas y aplicaciones programadas durante el periodo.</t>
  </si>
  <si>
    <t>Se privilegió la aplicación en línea, generando que el 58% solo se aplicara en impreso del total de exámenes aplicados durante el trimestre</t>
  </si>
  <si>
    <t>Se llevaron a cabo las aplicaciones de exámenes en las difeentes sedes programadas, así como en las PC</t>
  </si>
  <si>
    <t>Se mantienen los logros durnte el periodo,  pues la aplicación en línea sigue resultando mas efectiva para las personas beneficiarias.</t>
  </si>
  <si>
    <t>Total de exámenes del MEVyT aplicados en cualquier formato en el periodo t</t>
  </si>
  <si>
    <t>Nota: Favor de NO modificar el archivo, solo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</si>
</sst>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48">
    <font>
      <sz val="12"/>
      <color theme="1"/>
      <name val="Calibri"/>
      <family val="2"/>
      <scheme val="minor"/>
    </font>
    <font>
      <sz val="11"/>
      <color theme="1"/>
      <name val="Calibri"/>
      <family val="2"/>
      <scheme val="minor"/>
    </font>
    <font>
      <sz val="12"/>
      <color theme="1"/>
      <name val="Calibri"/>
      <family val="2"/>
      <scheme val="minor"/>
    </font>
    <font>
      <b/>
      <sz val="18"/>
      <color theme="1"/>
      <name val="Montserrat"/>
      <family val="3"/>
    </font>
    <font>
      <sz val="18"/>
      <color theme="1"/>
      <name val="Montserrat"/>
      <family val="3"/>
    </font>
    <font>
      <sz val="12"/>
      <color theme="1"/>
      <name val="Montserrat"/>
      <family val="3"/>
    </font>
    <font>
      <b/>
      <sz val="11"/>
      <color theme="1"/>
      <name val="Calibri"/>
      <family val="2"/>
      <scheme val="minor"/>
    </font>
    <font>
      <b/>
      <sz val="12"/>
      <color theme="1"/>
      <name val="Calibri"/>
      <family val="2"/>
      <scheme val="minor"/>
    </font>
    <font>
      <sz val="10"/>
      <name val="Arial"/>
      <family val="2"/>
    </font>
    <font>
      <b/>
      <sz val="20"/>
      <color theme="1"/>
      <name val="Montserrat"/>
      <family val="3"/>
    </font>
    <font>
      <sz val="18"/>
      <name val="Montserrat"/>
      <family val="3"/>
    </font>
    <font>
      <b/>
      <sz val="18"/>
      <name val="Montserrat"/>
      <family val="3"/>
    </font>
    <font>
      <b/>
      <sz val="24"/>
      <name val="Montserrat"/>
      <family val="3"/>
    </font>
    <font>
      <b/>
      <sz val="30"/>
      <color theme="1"/>
      <name val="Montserrat"/>
      <family val="3"/>
    </font>
    <font>
      <b/>
      <sz val="30"/>
      <color theme="0"/>
      <name val="Montserrat"/>
      <family val="3"/>
    </font>
    <font>
      <b/>
      <sz val="25"/>
      <color theme="1"/>
      <name val="Montserrat"/>
      <family val="3"/>
    </font>
    <font>
      <b/>
      <sz val="25"/>
      <color theme="0"/>
      <name val="Montserrat"/>
      <family val="3"/>
    </font>
    <font>
      <b/>
      <sz val="24"/>
      <color theme="0"/>
      <name val="Montserrat"/>
      <family val="3"/>
    </font>
    <font>
      <b/>
      <sz val="29"/>
      <color theme="0"/>
      <name val="Montserrat"/>
      <family val="3"/>
    </font>
    <font>
      <b/>
      <sz val="29"/>
      <color theme="1"/>
      <name val="Montserrat"/>
      <family val="3"/>
    </font>
    <font>
      <sz val="29"/>
      <color theme="1"/>
      <name val="Montserrat"/>
      <family val="3"/>
    </font>
    <font>
      <sz val="30"/>
      <name val="Montserrat"/>
      <family val="3"/>
    </font>
    <font>
      <b/>
      <sz val="30"/>
      <name val="Montserrat"/>
      <family val="3"/>
    </font>
    <font>
      <sz val="30"/>
      <color theme="1"/>
      <name val="Montserrat"/>
      <family val="3"/>
    </font>
    <font>
      <sz val="25"/>
      <color theme="1"/>
      <name val="Montserrat"/>
      <family val="3"/>
    </font>
    <font>
      <sz val="25"/>
      <name val="Montserrat"/>
      <family val="3"/>
    </font>
    <font>
      <b/>
      <sz val="38"/>
      <color theme="1"/>
      <name val="Montserrat"/>
      <family val="3"/>
    </font>
    <font>
      <sz val="38"/>
      <color theme="1"/>
      <name val="Montserrat"/>
      <family val="3"/>
    </font>
    <font>
      <b/>
      <sz val="38"/>
      <color theme="0"/>
      <name val="Montserrat"/>
      <family val="3"/>
    </font>
    <font>
      <b/>
      <sz val="40"/>
      <color theme="1"/>
      <name val="Montserrat"/>
      <family val="3"/>
    </font>
    <font>
      <b/>
      <sz val="23"/>
      <name val="Montserrat"/>
      <family val="3"/>
    </font>
    <font>
      <b/>
      <sz val="40"/>
      <name val="Montserrat"/>
      <family val="3"/>
    </font>
    <font>
      <sz val="40"/>
      <name val="Montserrat"/>
      <family val="3"/>
    </font>
    <font>
      <b/>
      <sz val="30"/>
      <color rgb="FF000000"/>
      <name val="Montserrat"/>
      <family val="3"/>
    </font>
    <font>
      <b/>
      <sz val="40"/>
      <color rgb="FF000000"/>
      <name val="Montserrat"/>
      <family val="3"/>
    </font>
    <font>
      <sz val="40"/>
      <color theme="1"/>
      <name val="Montserrat"/>
      <family val="3"/>
    </font>
    <font>
      <b/>
      <sz val="40"/>
      <color theme="0"/>
      <name val="Montserrat"/>
      <family val="3"/>
    </font>
    <font>
      <b/>
      <sz val="50"/>
      <color theme="1"/>
      <name val="Montserrat"/>
      <family val="3"/>
    </font>
    <font>
      <b/>
      <sz val="60"/>
      <color theme="0"/>
      <name val="Montserrat"/>
      <family val="3"/>
    </font>
    <font>
      <b/>
      <sz val="35"/>
      <name val="Montserrat"/>
      <family val="3"/>
    </font>
    <font>
      <b/>
      <sz val="35"/>
      <color theme="1"/>
      <name val="Montserrat"/>
      <family val="3"/>
    </font>
    <font>
      <sz val="35"/>
      <color theme="1"/>
      <name val="Montserrat"/>
      <family val="3"/>
    </font>
    <font>
      <b/>
      <sz val="60"/>
      <name val="Montserrat"/>
      <family val="3"/>
    </font>
    <font>
      <b/>
      <sz val="50"/>
      <name val="Montserrat"/>
      <family val="3"/>
    </font>
    <font>
      <b/>
      <sz val="40"/>
      <color rgb="FFFFFFFF"/>
      <name val="Montserrat"/>
      <family val="3"/>
    </font>
    <font>
      <sz val="40"/>
      <color rgb="FF000000"/>
      <name val="Montserrat"/>
      <family val="3"/>
    </font>
    <font>
      <sz val="20"/>
      <name val="Montserrat"/>
      <family val="3"/>
    </font>
    <font>
      <b/>
      <sz val="20"/>
      <name val="Montserrat"/>
      <family val="3"/>
    </font>
  </fonts>
  <fills count="33">
    <fill>
      <patternFill patternType="none"/>
    </fill>
    <fill>
      <patternFill patternType="gray125"/>
    </fill>
    <fill>
      <patternFill patternType="solid">
        <fgColor theme="0"/>
        <bgColor theme="0" tint="-0.34998626667073579"/>
      </patternFill>
    </fill>
    <fill>
      <patternFill patternType="gray0625">
        <fgColor theme="0" tint="-0.34998626667073579"/>
        <bgColor theme="0"/>
      </patternFill>
    </fill>
    <fill>
      <patternFill patternType="solid">
        <fgColor rgb="FF1B5542"/>
        <bgColor theme="9"/>
      </patternFill>
    </fill>
    <fill>
      <patternFill patternType="solid">
        <fgColor theme="0"/>
        <bgColor theme="9"/>
      </patternFill>
    </fill>
    <fill>
      <patternFill patternType="solid">
        <fgColor rgb="FFFFFF00"/>
        <bgColor indexed="64"/>
      </patternFill>
    </fill>
    <fill>
      <patternFill patternType="solid">
        <fgColor theme="1"/>
        <bgColor indexed="64"/>
      </patternFill>
    </fill>
    <fill>
      <patternFill patternType="solid">
        <fgColor rgb="FFA8D4A8"/>
        <bgColor indexed="64"/>
      </patternFill>
    </fill>
    <fill>
      <patternFill patternType="solid">
        <fgColor rgb="FFC00000"/>
        <bgColor indexed="64"/>
      </patternFill>
    </fill>
    <fill>
      <patternFill patternType="solid">
        <fgColor theme="0"/>
        <bgColor indexed="64"/>
      </patternFill>
    </fill>
    <fill>
      <patternFill patternType="solid">
        <fgColor rgb="FF1B5542"/>
        <bgColor indexed="64"/>
      </patternFill>
    </fill>
    <fill>
      <patternFill patternType="solid">
        <fgColor theme="0"/>
        <bgColor rgb="FF1B5542"/>
      </patternFill>
    </fill>
    <fill>
      <patternFill patternType="solid">
        <fgColor theme="9" tint="-0.249977111117893"/>
        <bgColor theme="9"/>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tint="-4.9989318521683403E-2"/>
        <bgColor theme="0" tint="-0.34998626667073579"/>
      </patternFill>
    </fill>
    <fill>
      <patternFill patternType="solid">
        <fgColor theme="8" tint="0.39997558519241921"/>
        <bgColor theme="9"/>
      </patternFill>
    </fill>
    <fill>
      <patternFill patternType="solid">
        <fgColor rgb="FFDDEBF7"/>
        <bgColor indexed="64"/>
      </patternFill>
    </fill>
    <fill>
      <patternFill patternType="solid">
        <fgColor rgb="FF990033"/>
        <bgColor indexed="64"/>
      </patternFill>
    </fill>
    <fill>
      <patternFill patternType="solid">
        <fgColor theme="5" tint="0.79998168889431442"/>
        <bgColor theme="9"/>
      </patternFill>
    </fill>
    <fill>
      <patternFill patternType="solid">
        <fgColor theme="5" tint="0.79998168889431442"/>
        <bgColor indexed="64"/>
      </patternFill>
    </fill>
    <fill>
      <patternFill patternType="solid">
        <fgColor theme="7" tint="-0.249977111117893"/>
        <bgColor theme="9"/>
      </patternFill>
    </fill>
    <fill>
      <patternFill patternType="solid">
        <fgColor rgb="FFBC1097"/>
        <bgColor indexed="64"/>
      </patternFill>
    </fill>
    <fill>
      <patternFill patternType="solid">
        <fgColor theme="0" tint="-0.14999847407452621"/>
        <bgColor rgb="FF1B5542"/>
      </patternFill>
    </fill>
    <fill>
      <patternFill patternType="solid">
        <fgColor rgb="FF850909"/>
        <bgColor indexed="64"/>
      </patternFill>
    </fill>
    <fill>
      <patternFill patternType="solid">
        <fgColor rgb="FFC6E0B4"/>
        <bgColor indexed="64"/>
      </patternFill>
    </fill>
    <fill>
      <patternFill patternType="solid">
        <fgColor rgb="FFFFFFFF"/>
        <bgColor indexed="64"/>
      </patternFill>
    </fill>
    <fill>
      <patternFill patternType="solid">
        <fgColor rgb="FFFFC000"/>
        <bgColor indexed="64"/>
      </patternFill>
    </fill>
    <fill>
      <patternFill patternType="solid">
        <fgColor rgb="FFE2EFDA"/>
        <bgColor indexed="64"/>
      </patternFill>
    </fill>
    <fill>
      <patternFill patternType="solid">
        <fgColor rgb="FF000000"/>
        <bgColor rgb="FF000000"/>
      </patternFill>
    </fill>
  </fills>
  <borders count="64">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indexed="64"/>
      </left>
      <right/>
      <top/>
      <bottom/>
      <diagonal/>
    </border>
    <border>
      <left style="thin">
        <color indexed="64"/>
      </left>
      <right style="medium">
        <color theme="0" tint="-0.499984740745262"/>
      </right>
      <top style="thin">
        <color indexed="64"/>
      </top>
      <bottom/>
      <diagonal/>
    </border>
    <border>
      <left style="thin">
        <color indexed="64"/>
      </left>
      <right style="medium">
        <color theme="0" tint="-0.499984740745262"/>
      </right>
      <top/>
      <bottom/>
      <diagonal/>
    </border>
    <border>
      <left style="thin">
        <color indexed="64"/>
      </left>
      <right style="medium">
        <color theme="0" tint="-0.499984740745262"/>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0" fontId="1" fillId="0" borderId="0"/>
    <xf numFmtId="0" fontId="8" fillId="0" borderId="0"/>
    <xf numFmtId="9" fontId="8" fillId="0" borderId="0" applyFont="0" applyFill="0" applyBorder="0" applyAlignment="0" applyProtection="0"/>
    <xf numFmtId="0" fontId="2" fillId="0" borderId="0"/>
  </cellStyleXfs>
  <cellXfs count="366">
    <xf numFmtId="0" fontId="0" fillId="0" borderId="0" xfId="0"/>
    <xf numFmtId="0" fontId="6" fillId="0" borderId="24" xfId="2" applyFont="1" applyBorder="1" applyAlignment="1">
      <alignment vertical="center"/>
    </xf>
    <xf numFmtId="0" fontId="7" fillId="0" borderId="24" xfId="0" applyFont="1" applyBorder="1" applyAlignment="1">
      <alignment horizont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justify" vertical="center"/>
      <protection locked="0"/>
    </xf>
    <xf numFmtId="0" fontId="4" fillId="0" borderId="0" xfId="0" applyFont="1" applyAlignment="1" applyProtection="1">
      <alignment horizontal="justify" vertical="center"/>
      <protection locked="0"/>
    </xf>
    <xf numFmtId="0" fontId="9"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10" fillId="2" borderId="10"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28" xfId="0" applyFont="1" applyFill="1" applyBorder="1" applyAlignment="1" applyProtection="1">
      <alignment vertical="center" wrapText="1"/>
      <protection locked="0"/>
    </xf>
    <xf numFmtId="0" fontId="23" fillId="0" borderId="0" xfId="0" applyFont="1" applyAlignment="1" applyProtection="1">
      <alignment vertical="center"/>
      <protection locked="0"/>
    </xf>
    <xf numFmtId="0" fontId="21" fillId="2" borderId="33" xfId="0" applyFont="1" applyFill="1" applyBorder="1" applyAlignment="1" applyProtection="1">
      <alignment vertical="center" wrapText="1"/>
      <protection locked="0"/>
    </xf>
    <xf numFmtId="0" fontId="21" fillId="2" borderId="10" xfId="0" applyFont="1" applyFill="1" applyBorder="1" applyAlignment="1" applyProtection="1">
      <alignment vertical="center" wrapText="1"/>
      <protection locked="0"/>
    </xf>
    <xf numFmtId="0" fontId="21" fillId="2" borderId="34"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3" fontId="21" fillId="14" borderId="3" xfId="0" applyNumberFormat="1" applyFont="1" applyFill="1" applyBorder="1" applyAlignment="1" applyProtection="1">
      <alignment horizontal="center" vertical="center" wrapText="1"/>
      <protection locked="0"/>
    </xf>
    <xf numFmtId="3" fontId="21" fillId="14" borderId="5" xfId="0" applyNumberFormat="1" applyFont="1" applyFill="1" applyBorder="1" applyAlignment="1" applyProtection="1">
      <alignment horizontal="center" vertical="center" wrapText="1"/>
      <protection locked="0"/>
    </xf>
    <xf numFmtId="3" fontId="23" fillId="0" borderId="0" xfId="0" applyNumberFormat="1" applyFont="1" applyAlignment="1" applyProtection="1">
      <alignment vertical="center"/>
      <protection locked="0"/>
    </xf>
    <xf numFmtId="0" fontId="24" fillId="0" borderId="0" xfId="0" applyFont="1" applyAlignment="1" applyProtection="1">
      <alignment vertical="center"/>
      <protection locked="0"/>
    </xf>
    <xf numFmtId="0" fontId="15" fillId="0" borderId="0" xfId="0" applyFont="1" applyAlignment="1" applyProtection="1">
      <alignment vertical="center"/>
      <protection locked="0"/>
    </xf>
    <xf numFmtId="0" fontId="25" fillId="2" borderId="10" xfId="0" applyFont="1" applyFill="1" applyBorder="1" applyAlignment="1" applyProtection="1">
      <alignment vertical="center" wrapText="1"/>
      <protection locked="0"/>
    </xf>
    <xf numFmtId="0" fontId="25" fillId="2" borderId="1" xfId="0" applyFont="1" applyFill="1" applyBorder="1" applyAlignment="1" applyProtection="1">
      <alignment vertical="center" wrapText="1"/>
      <protection locked="0"/>
    </xf>
    <xf numFmtId="0" fontId="26" fillId="0" borderId="0" xfId="0" applyFont="1" applyAlignment="1" applyProtection="1">
      <alignment horizontal="left" vertical="center"/>
      <protection locked="0"/>
    </xf>
    <xf numFmtId="0" fontId="26" fillId="0" borderId="0" xfId="0" applyFont="1" applyAlignment="1" applyProtection="1">
      <alignment horizontal="justify" vertical="center"/>
      <protection locked="0"/>
    </xf>
    <xf numFmtId="0" fontId="27" fillId="0" borderId="0" xfId="0" applyFont="1" applyAlignment="1" applyProtection="1">
      <alignment vertical="center"/>
      <protection locked="0"/>
    </xf>
    <xf numFmtId="0" fontId="28" fillId="0" borderId="0" xfId="0" applyFont="1" applyAlignment="1" applyProtection="1">
      <alignment vertical="center"/>
      <protection locked="0"/>
    </xf>
    <xf numFmtId="3" fontId="21" fillId="0" borderId="16" xfId="0" applyNumberFormat="1" applyFont="1" applyBorder="1" applyAlignment="1" applyProtection="1">
      <alignment horizontal="center" vertical="center" wrapText="1"/>
      <protection locked="0"/>
    </xf>
    <xf numFmtId="3" fontId="21" fillId="0" borderId="3" xfId="0" applyNumberFormat="1" applyFont="1" applyBorder="1" applyAlignment="1" applyProtection="1">
      <alignment horizontal="center" vertical="center" wrapText="1"/>
      <protection locked="0"/>
    </xf>
    <xf numFmtId="3" fontId="21" fillId="0" borderId="17" xfId="0" applyNumberFormat="1" applyFont="1" applyBorder="1" applyAlignment="1" applyProtection="1">
      <alignment horizontal="center" vertical="center" wrapText="1"/>
      <protection locked="0"/>
    </xf>
    <xf numFmtId="3" fontId="21" fillId="0" borderId="5" xfId="0" applyNumberFormat="1" applyFont="1" applyBorder="1" applyAlignment="1" applyProtection="1">
      <alignment horizontal="center" vertical="center" wrapText="1"/>
      <protection locked="0"/>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28" fillId="10" borderId="0" xfId="0" applyFont="1" applyFill="1" applyAlignment="1" applyProtection="1">
      <alignment vertical="center" wrapText="1"/>
      <protection locked="0"/>
    </xf>
    <xf numFmtId="3" fontId="21" fillId="14" borderId="19" xfId="0" applyNumberFormat="1" applyFont="1" applyFill="1" applyBorder="1" applyAlignment="1" applyProtection="1">
      <alignment horizontal="center" vertical="center" wrapText="1"/>
      <protection locked="0"/>
    </xf>
    <xf numFmtId="3" fontId="21" fillId="0" borderId="50" xfId="0" applyNumberFormat="1" applyFont="1" applyBorder="1" applyAlignment="1" applyProtection="1">
      <alignment horizontal="center" vertical="center" wrapText="1"/>
      <protection locked="0"/>
    </xf>
    <xf numFmtId="3" fontId="21" fillId="0" borderId="19" xfId="0" applyNumberFormat="1" applyFont="1" applyBorder="1" applyAlignment="1" applyProtection="1">
      <alignment horizontal="center" vertical="center" wrapText="1"/>
      <protection locked="0"/>
    </xf>
    <xf numFmtId="0" fontId="21" fillId="2" borderId="49" xfId="0" applyFont="1" applyFill="1" applyBorder="1" applyAlignment="1" applyProtection="1">
      <alignment vertical="center" wrapText="1"/>
      <protection locked="0"/>
    </xf>
    <xf numFmtId="0" fontId="21" fillId="2" borderId="0" xfId="0" applyFont="1" applyFill="1" applyAlignment="1" applyProtection="1">
      <alignment vertical="center" wrapText="1"/>
      <protection locked="0"/>
    </xf>
    <xf numFmtId="3" fontId="22" fillId="16" borderId="10" xfId="0" applyNumberFormat="1" applyFont="1" applyFill="1" applyBorder="1" applyAlignment="1" applyProtection="1">
      <alignment horizontal="center" vertical="center" wrapText="1"/>
      <protection locked="0"/>
    </xf>
    <xf numFmtId="3" fontId="22" fillId="16" borderId="1" xfId="0" applyNumberFormat="1" applyFont="1" applyFill="1" applyBorder="1" applyAlignment="1" applyProtection="1">
      <alignment horizontal="center" vertical="center" wrapText="1"/>
      <protection locked="0"/>
    </xf>
    <xf numFmtId="3" fontId="22" fillId="16" borderId="8" xfId="0" applyNumberFormat="1" applyFont="1" applyFill="1" applyBorder="1" applyAlignment="1" applyProtection="1">
      <alignment horizontal="center" vertical="center" wrapText="1"/>
      <protection locked="0"/>
    </xf>
    <xf numFmtId="0" fontId="22" fillId="16" borderId="12" xfId="0" applyFont="1" applyFill="1" applyBorder="1" applyAlignment="1" applyProtection="1">
      <alignment horizontal="center" vertical="center" wrapText="1"/>
      <protection locked="0"/>
    </xf>
    <xf numFmtId="3" fontId="22" fillId="16" borderId="45" xfId="0" applyNumberFormat="1" applyFont="1" applyFill="1" applyBorder="1" applyAlignment="1" applyProtection="1">
      <alignment horizontal="center" vertical="center" wrapText="1"/>
      <protection locked="0"/>
    </xf>
    <xf numFmtId="3" fontId="22" fillId="16" borderId="47" xfId="0" applyNumberFormat="1" applyFont="1" applyFill="1" applyBorder="1" applyAlignment="1" applyProtection="1">
      <alignment horizontal="center" vertical="center" wrapText="1"/>
      <protection locked="0"/>
    </xf>
    <xf numFmtId="3" fontId="22" fillId="16" borderId="46" xfId="0" applyNumberFormat="1" applyFont="1" applyFill="1" applyBorder="1" applyAlignment="1" applyProtection="1">
      <alignment horizontal="center" vertical="center" wrapText="1"/>
      <protection locked="0"/>
    </xf>
    <xf numFmtId="3" fontId="22" fillId="16" borderId="48" xfId="0" applyNumberFormat="1" applyFont="1" applyFill="1" applyBorder="1" applyAlignment="1" applyProtection="1">
      <alignment horizontal="center" vertical="center" wrapText="1"/>
      <protection locked="0"/>
    </xf>
    <xf numFmtId="0" fontId="22" fillId="16" borderId="8" xfId="0" applyFont="1" applyFill="1" applyBorder="1" applyAlignment="1" applyProtection="1">
      <alignment horizontal="center" vertical="center" wrapText="1"/>
      <protection locked="0"/>
    </xf>
    <xf numFmtId="0" fontId="10" fillId="18" borderId="8" xfId="0" applyFont="1" applyFill="1" applyBorder="1" applyAlignment="1" applyProtection="1">
      <alignment vertical="center" wrapText="1"/>
      <protection locked="0"/>
    </xf>
    <xf numFmtId="0" fontId="10" fillId="18" borderId="12" xfId="0" applyFont="1" applyFill="1" applyBorder="1" applyAlignment="1" applyProtection="1">
      <alignment vertical="center" wrapText="1"/>
      <protection locked="0"/>
    </xf>
    <xf numFmtId="3" fontId="22" fillId="16" borderId="43" xfId="0" applyNumberFormat="1" applyFont="1" applyFill="1" applyBorder="1" applyAlignment="1" applyProtection="1">
      <alignment horizontal="center" vertical="center" wrapText="1"/>
      <protection locked="0"/>
    </xf>
    <xf numFmtId="3" fontId="22" fillId="16" borderId="12" xfId="0" applyNumberFormat="1" applyFont="1" applyFill="1" applyBorder="1" applyAlignment="1" applyProtection="1">
      <alignment horizontal="center" vertical="center" wrapText="1"/>
      <protection locked="0"/>
    </xf>
    <xf numFmtId="0" fontId="10" fillId="18" borderId="27" xfId="0" applyFont="1" applyFill="1" applyBorder="1" applyAlignment="1" applyProtection="1">
      <alignment vertical="center" wrapText="1"/>
      <protection locked="0"/>
    </xf>
    <xf numFmtId="0" fontId="20" fillId="0" borderId="0" xfId="0" applyFont="1" applyAlignment="1" applyProtection="1">
      <alignment horizontal="justify" vertical="center" wrapText="1"/>
      <protection locked="0"/>
    </xf>
    <xf numFmtId="3" fontId="21" fillId="0" borderId="0" xfId="0" applyNumberFormat="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10" fontId="22" fillId="0" borderId="0" xfId="0" applyNumberFormat="1" applyFont="1" applyAlignment="1">
      <alignment horizontal="center" vertical="center" wrapText="1"/>
    </xf>
    <xf numFmtId="10" fontId="14" fillId="0" borderId="0" xfId="1" applyNumberFormat="1" applyFont="1" applyFill="1" applyBorder="1" applyAlignment="1">
      <alignment horizontal="center" vertical="center" wrapText="1"/>
    </xf>
    <xf numFmtId="164" fontId="30" fillId="0" borderId="0" xfId="0" applyNumberFormat="1" applyFont="1" applyAlignment="1">
      <alignment horizontal="justify" vertical="center" wrapText="1"/>
    </xf>
    <xf numFmtId="3" fontId="22" fillId="0" borderId="0" xfId="0" applyNumberFormat="1" applyFont="1" applyAlignment="1" applyProtection="1">
      <alignment horizontal="center" vertical="center" wrapText="1"/>
      <protection locked="0"/>
    </xf>
    <xf numFmtId="164" fontId="11" fillId="0" borderId="0" xfId="0" applyNumberFormat="1" applyFont="1" applyAlignment="1">
      <alignment horizontal="justify" vertical="center" wrapText="1"/>
    </xf>
    <xf numFmtId="164" fontId="22" fillId="0" borderId="0" xfId="0" applyNumberFormat="1" applyFont="1" applyAlignment="1">
      <alignment horizontal="center" vertical="center" wrapText="1"/>
    </xf>
    <xf numFmtId="164" fontId="22" fillId="0" borderId="0" xfId="0" applyNumberFormat="1" applyFont="1" applyAlignment="1">
      <alignment horizontal="justify" vertical="center" wrapText="1"/>
    </xf>
    <xf numFmtId="164" fontId="12" fillId="0" borderId="0" xfId="0" applyNumberFormat="1" applyFont="1" applyAlignment="1">
      <alignment horizontal="center" vertical="center" wrapText="1"/>
    </xf>
    <xf numFmtId="10" fontId="17" fillId="0" borderId="0" xfId="1" applyNumberFormat="1" applyFont="1" applyFill="1" applyBorder="1" applyAlignment="1">
      <alignment horizontal="center" vertical="center" wrapText="1"/>
    </xf>
    <xf numFmtId="3" fontId="32" fillId="15" borderId="2" xfId="0" applyNumberFormat="1" applyFont="1" applyFill="1" applyBorder="1" applyAlignment="1" applyProtection="1">
      <alignment horizontal="center" vertical="center" wrapText="1"/>
      <protection locked="0"/>
    </xf>
    <xf numFmtId="3" fontId="32" fillId="15" borderId="5" xfId="0" applyNumberFormat="1" applyFont="1" applyFill="1" applyBorder="1" applyAlignment="1" applyProtection="1">
      <alignment horizontal="center" vertical="center" wrapText="1"/>
      <protection locked="0"/>
    </xf>
    <xf numFmtId="3" fontId="32" fillId="14" borderId="3" xfId="0" applyNumberFormat="1" applyFont="1" applyFill="1" applyBorder="1" applyAlignment="1" applyProtection="1">
      <alignment horizontal="center" vertical="center" wrapText="1"/>
      <protection locked="0"/>
    </xf>
    <xf numFmtId="3" fontId="32" fillId="14" borderId="5" xfId="0" applyNumberFormat="1" applyFont="1" applyFill="1" applyBorder="1" applyAlignment="1" applyProtection="1">
      <alignment horizontal="center" vertical="center" wrapText="1"/>
      <protection locked="0"/>
    </xf>
    <xf numFmtId="164" fontId="35" fillId="0" borderId="34" xfId="1" applyNumberFormat="1" applyFont="1" applyFill="1" applyBorder="1" applyAlignment="1" applyProtection="1">
      <alignment vertical="center" wrapText="1"/>
      <protection locked="0"/>
    </xf>
    <xf numFmtId="164" fontId="35" fillId="0" borderId="1" xfId="1" applyNumberFormat="1" applyFont="1" applyFill="1" applyBorder="1" applyAlignment="1" applyProtection="1">
      <alignment vertical="center" wrapText="1"/>
      <protection locked="0"/>
    </xf>
    <xf numFmtId="164" fontId="35" fillId="0" borderId="30" xfId="1" applyNumberFormat="1" applyFont="1" applyFill="1" applyBorder="1" applyAlignment="1" applyProtection="1">
      <alignment vertical="center" wrapText="1"/>
      <protection locked="0"/>
    </xf>
    <xf numFmtId="3" fontId="32" fillId="15" borderId="40" xfId="0" applyNumberFormat="1" applyFont="1" applyFill="1" applyBorder="1" applyAlignment="1" applyProtection="1">
      <alignment horizontal="center" vertical="center" wrapText="1"/>
      <protection locked="0"/>
    </xf>
    <xf numFmtId="3" fontId="32" fillId="15" borderId="39" xfId="0" applyNumberFormat="1" applyFont="1" applyFill="1" applyBorder="1" applyAlignment="1" applyProtection="1">
      <alignment horizontal="center" vertical="center" wrapText="1"/>
      <protection locked="0"/>
    </xf>
    <xf numFmtId="3" fontId="32" fillId="15" borderId="16" xfId="0" applyNumberFormat="1" applyFont="1" applyFill="1" applyBorder="1" applyAlignment="1" applyProtection="1">
      <alignment horizontal="center" vertical="center" wrapText="1"/>
      <protection locked="0"/>
    </xf>
    <xf numFmtId="3" fontId="32" fillId="15" borderId="17" xfId="0" applyNumberFormat="1" applyFont="1" applyFill="1" applyBorder="1" applyAlignment="1" applyProtection="1">
      <alignment horizontal="center" vertical="center" wrapText="1"/>
      <protection locked="0"/>
    </xf>
    <xf numFmtId="3" fontId="35" fillId="15" borderId="17" xfId="0" applyNumberFormat="1" applyFont="1" applyFill="1" applyBorder="1" applyAlignment="1" applyProtection="1">
      <alignment horizontal="center" vertical="center" wrapText="1"/>
      <protection locked="0"/>
    </xf>
    <xf numFmtId="0" fontId="32" fillId="2" borderId="33" xfId="0" applyFont="1" applyFill="1" applyBorder="1" applyAlignment="1" applyProtection="1">
      <alignment vertical="center" wrapText="1"/>
      <protection locked="0"/>
    </xf>
    <xf numFmtId="0" fontId="32" fillId="2" borderId="10" xfId="0" applyFont="1" applyFill="1" applyBorder="1" applyAlignment="1" applyProtection="1">
      <alignment vertical="center" wrapText="1"/>
      <protection locked="0"/>
    </xf>
    <xf numFmtId="0" fontId="32" fillId="2" borderId="34" xfId="0" applyFont="1" applyFill="1" applyBorder="1" applyAlignment="1" applyProtection="1">
      <alignment vertical="center" wrapText="1"/>
      <protection locked="0"/>
    </xf>
    <xf numFmtId="0" fontId="32" fillId="2" borderId="1" xfId="0" applyFont="1" applyFill="1" applyBorder="1" applyAlignment="1" applyProtection="1">
      <alignment vertical="center" wrapText="1"/>
      <protection locked="0"/>
    </xf>
    <xf numFmtId="3" fontId="32" fillId="7" borderId="2" xfId="0" applyNumberFormat="1" applyFont="1" applyFill="1" applyBorder="1" applyAlignment="1" applyProtection="1">
      <alignment horizontal="center" vertical="center" wrapText="1"/>
      <protection locked="0"/>
    </xf>
    <xf numFmtId="3" fontId="32" fillId="7" borderId="5" xfId="0" applyNumberFormat="1" applyFont="1" applyFill="1" applyBorder="1" applyAlignment="1" applyProtection="1">
      <alignment horizontal="center" vertical="center" wrapText="1"/>
      <protection locked="0"/>
    </xf>
    <xf numFmtId="3" fontId="32" fillId="0" borderId="16" xfId="0" applyNumberFormat="1" applyFont="1" applyBorder="1" applyAlignment="1" applyProtection="1">
      <alignment horizontal="center" vertical="center" wrapText="1"/>
      <protection locked="0"/>
    </xf>
    <xf numFmtId="3" fontId="32" fillId="0" borderId="17" xfId="0" applyNumberFormat="1" applyFont="1" applyBorder="1" applyAlignment="1" applyProtection="1">
      <alignment horizontal="center" vertical="center" wrapText="1"/>
      <protection locked="0"/>
    </xf>
    <xf numFmtId="3" fontId="32" fillId="20" borderId="3" xfId="0" applyNumberFormat="1" applyFont="1" applyFill="1" applyBorder="1" applyAlignment="1" applyProtection="1">
      <alignment horizontal="center" vertical="center" wrapText="1"/>
      <protection locked="0"/>
    </xf>
    <xf numFmtId="3" fontId="32" fillId="20" borderId="5" xfId="0" applyNumberFormat="1" applyFont="1" applyFill="1" applyBorder="1" applyAlignment="1" applyProtection="1">
      <alignment horizontal="center" vertical="center" wrapText="1"/>
      <protection locked="0"/>
    </xf>
    <xf numFmtId="0" fontId="35" fillId="0" borderId="0" xfId="0" applyFont="1" applyAlignment="1" applyProtection="1">
      <alignment vertical="center"/>
      <protection locked="0"/>
    </xf>
    <xf numFmtId="0" fontId="31" fillId="5" borderId="21" xfId="0" applyFont="1" applyFill="1" applyBorder="1" applyAlignment="1" applyProtection="1">
      <alignment horizontal="center" vertical="center" wrapText="1"/>
      <protection locked="0"/>
    </xf>
    <xf numFmtId="0" fontId="31" fillId="5" borderId="22" xfId="0" applyFont="1" applyFill="1" applyBorder="1" applyAlignment="1" applyProtection="1">
      <alignment horizontal="center" vertical="center" wrapText="1"/>
      <protection locked="0"/>
    </xf>
    <xf numFmtId="0" fontId="29" fillId="13" borderId="7" xfId="0" applyFont="1" applyFill="1" applyBorder="1" applyAlignment="1" applyProtection="1">
      <alignment horizontal="center" vertical="center" wrapText="1"/>
      <protection locked="0"/>
    </xf>
    <xf numFmtId="0" fontId="31" fillId="5" borderId="32" xfId="0" applyFont="1" applyFill="1" applyBorder="1" applyAlignment="1" applyProtection="1">
      <alignment horizontal="center" vertical="center" wrapText="1"/>
      <protection locked="0"/>
    </xf>
    <xf numFmtId="0" fontId="31" fillId="5" borderId="31" xfId="0" applyFont="1" applyFill="1" applyBorder="1" applyAlignment="1" applyProtection="1">
      <alignment horizontal="center" vertical="center" wrapText="1"/>
      <protection locked="0"/>
    </xf>
    <xf numFmtId="0" fontId="36" fillId="9" borderId="10" xfId="0" applyFont="1" applyFill="1" applyBorder="1" applyAlignment="1" applyProtection="1">
      <alignment horizontal="center" vertic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center" vertical="center" wrapText="1"/>
      <protection locked="0"/>
    </xf>
    <xf numFmtId="10" fontId="35" fillId="0" borderId="0" xfId="1" applyNumberFormat="1" applyFont="1" applyFill="1" applyBorder="1" applyAlignment="1" applyProtection="1">
      <alignment horizontal="center" vertical="center" wrapText="1"/>
      <protection locked="0"/>
    </xf>
    <xf numFmtId="0" fontId="35" fillId="0" borderId="19" xfId="0" applyFont="1" applyBorder="1" applyAlignment="1" applyProtection="1">
      <alignment horizontal="justify" vertical="center" wrapText="1"/>
      <protection locked="0"/>
    </xf>
    <xf numFmtId="0" fontId="35" fillId="0" borderId="6" xfId="0" applyFont="1" applyBorder="1" applyAlignment="1" applyProtection="1">
      <alignment horizontal="justify" vertical="center" wrapText="1"/>
      <protection locked="0"/>
    </xf>
    <xf numFmtId="0" fontId="35" fillId="0" borderId="3" xfId="0" applyFont="1" applyBorder="1" applyAlignment="1" applyProtection="1">
      <alignment horizontal="justify" vertical="center" wrapText="1"/>
      <protection locked="0"/>
    </xf>
    <xf numFmtId="3" fontId="32" fillId="10" borderId="47" xfId="0" applyNumberFormat="1" applyFont="1" applyFill="1" applyBorder="1" applyAlignment="1" applyProtection="1">
      <alignment horizontal="center" vertical="center" wrapText="1"/>
      <protection locked="0"/>
    </xf>
    <xf numFmtId="3" fontId="32" fillId="10" borderId="48" xfId="0" applyNumberFormat="1" applyFont="1" applyFill="1" applyBorder="1" applyAlignment="1" applyProtection="1">
      <alignment horizontal="center" vertical="center" wrapText="1"/>
      <protection locked="0"/>
    </xf>
    <xf numFmtId="3" fontId="31" fillId="10" borderId="47" xfId="0" applyNumberFormat="1" applyFont="1" applyFill="1" applyBorder="1" applyAlignment="1" applyProtection="1">
      <alignment horizontal="justify" vertical="center" wrapText="1"/>
      <protection locked="0"/>
    </xf>
    <xf numFmtId="3" fontId="32" fillId="10" borderId="48" xfId="0" applyNumberFormat="1" applyFont="1" applyFill="1" applyBorder="1" applyAlignment="1" applyProtection="1">
      <alignment horizontal="justify" vertical="center" wrapText="1"/>
      <protection locked="0"/>
    </xf>
    <xf numFmtId="3" fontId="32" fillId="10" borderId="47" xfId="0" applyNumberFormat="1" applyFont="1" applyFill="1" applyBorder="1" applyAlignment="1" applyProtection="1">
      <alignment horizontal="justify" vertical="center" wrapText="1"/>
      <protection locked="0"/>
    </xf>
    <xf numFmtId="3" fontId="31" fillId="10" borderId="48" xfId="0" applyNumberFormat="1" applyFont="1" applyFill="1" applyBorder="1" applyAlignment="1" applyProtection="1">
      <alignment horizontal="justify" vertical="center" wrapText="1"/>
      <protection locked="0"/>
    </xf>
    <xf numFmtId="164" fontId="35" fillId="0" borderId="33" xfId="1" applyNumberFormat="1" applyFont="1" applyFill="1" applyBorder="1" applyAlignment="1" applyProtection="1">
      <alignment vertical="center" wrapText="1"/>
      <protection locked="0"/>
    </xf>
    <xf numFmtId="164" fontId="35" fillId="0" borderId="10" xfId="1" applyNumberFormat="1" applyFont="1" applyFill="1" applyBorder="1" applyAlignment="1" applyProtection="1">
      <alignment vertical="center" wrapText="1"/>
      <protection locked="0"/>
    </xf>
    <xf numFmtId="164" fontId="35" fillId="0" borderId="29" xfId="1" applyNumberFormat="1" applyFont="1" applyFill="1" applyBorder="1" applyAlignment="1" applyProtection="1">
      <alignment vertical="center" wrapText="1"/>
      <protection locked="0"/>
    </xf>
    <xf numFmtId="0" fontId="29" fillId="5" borderId="21" xfId="0" applyFont="1" applyFill="1" applyBorder="1" applyAlignment="1" applyProtection="1">
      <alignment horizontal="center" vertical="center" wrapText="1"/>
      <protection locked="0"/>
    </xf>
    <xf numFmtId="0" fontId="29" fillId="5" borderId="22" xfId="0" applyFont="1" applyFill="1" applyBorder="1" applyAlignment="1" applyProtection="1">
      <alignment horizontal="center" vertical="center" wrapText="1"/>
      <protection locked="0"/>
    </xf>
    <xf numFmtId="0" fontId="29" fillId="5" borderId="23" xfId="0" applyFont="1" applyFill="1" applyBorder="1" applyAlignment="1" applyProtection="1">
      <alignment horizontal="center" vertical="center" wrapText="1"/>
      <protection locked="0"/>
    </xf>
    <xf numFmtId="0" fontId="29" fillId="5" borderId="42" xfId="0" applyFont="1" applyFill="1" applyBorder="1" applyAlignment="1" applyProtection="1">
      <alignment horizontal="center" vertical="center" wrapText="1"/>
      <protection locked="0"/>
    </xf>
    <xf numFmtId="0" fontId="29" fillId="5" borderId="31" xfId="0" applyFont="1" applyFill="1" applyBorder="1" applyAlignment="1" applyProtection="1">
      <alignment horizontal="center" vertical="center" wrapText="1"/>
      <protection locked="0"/>
    </xf>
    <xf numFmtId="0" fontId="31" fillId="5" borderId="7" xfId="0" applyFont="1" applyFill="1" applyBorder="1" applyAlignment="1" applyProtection="1">
      <alignment horizontal="center" vertical="center" wrapText="1"/>
      <protection locked="0"/>
    </xf>
    <xf numFmtId="0" fontId="31" fillId="5" borderId="0" xfId="0" applyFont="1" applyFill="1" applyAlignment="1" applyProtection="1">
      <alignment horizontal="center" vertical="center" wrapText="1"/>
      <protection locked="0"/>
    </xf>
    <xf numFmtId="10" fontId="36" fillId="7" borderId="0" xfId="0" applyNumberFormat="1" applyFont="1" applyFill="1" applyAlignment="1">
      <alignment horizontal="center" vertical="center"/>
    </xf>
    <xf numFmtId="0" fontId="31" fillId="5" borderId="13" xfId="0" applyFont="1" applyFill="1" applyBorder="1" applyAlignment="1" applyProtection="1">
      <alignment horizontal="center" vertical="center" wrapText="1"/>
      <protection locked="0"/>
    </xf>
    <xf numFmtId="3" fontId="32" fillId="16" borderId="16" xfId="0" applyNumberFormat="1" applyFont="1" applyFill="1" applyBorder="1" applyAlignment="1" applyProtection="1">
      <alignment horizontal="center" vertical="center" wrapText="1"/>
      <protection locked="0"/>
    </xf>
    <xf numFmtId="3" fontId="32" fillId="16" borderId="2" xfId="0" applyNumberFormat="1" applyFont="1" applyFill="1" applyBorder="1" applyAlignment="1" applyProtection="1">
      <alignment horizontal="center" vertical="center" wrapText="1"/>
      <protection locked="0"/>
    </xf>
    <xf numFmtId="3" fontId="32" fillId="16" borderId="39" xfId="0" applyNumberFormat="1" applyFont="1" applyFill="1" applyBorder="1" applyAlignment="1" applyProtection="1">
      <alignment horizontal="center" vertical="center" wrapText="1"/>
      <protection locked="0"/>
    </xf>
    <xf numFmtId="3" fontId="32" fillId="16" borderId="17" xfId="0" applyNumberFormat="1" applyFont="1" applyFill="1" applyBorder="1" applyAlignment="1" applyProtection="1">
      <alignment horizontal="center" vertical="center" wrapText="1"/>
      <protection locked="0"/>
    </xf>
    <xf numFmtId="3" fontId="32" fillId="16" borderId="5" xfId="0" applyNumberFormat="1" applyFont="1" applyFill="1" applyBorder="1" applyAlignment="1" applyProtection="1">
      <alignment horizontal="center" vertical="center" wrapText="1"/>
      <protection locked="0"/>
    </xf>
    <xf numFmtId="3" fontId="32" fillId="16" borderId="40" xfId="0" applyNumberFormat="1" applyFont="1" applyFill="1" applyBorder="1" applyAlignment="1" applyProtection="1">
      <alignment horizontal="center" vertical="center" wrapText="1"/>
      <protection locked="0"/>
    </xf>
    <xf numFmtId="3" fontId="22" fillId="10" borderId="1" xfId="0" applyNumberFormat="1" applyFont="1" applyFill="1" applyBorder="1" applyAlignment="1" applyProtection="1">
      <alignment horizontal="center" vertical="center" wrapText="1"/>
      <protection locked="0"/>
    </xf>
    <xf numFmtId="3" fontId="22" fillId="10" borderId="45" xfId="0" applyNumberFormat="1" applyFont="1" applyFill="1" applyBorder="1" applyAlignment="1" applyProtection="1">
      <alignment horizontal="center" vertical="center" wrapText="1"/>
      <protection locked="0"/>
    </xf>
    <xf numFmtId="3" fontId="22" fillId="10" borderId="46" xfId="0" applyNumberFormat="1" applyFont="1" applyFill="1" applyBorder="1" applyAlignment="1" applyProtection="1">
      <alignment horizontal="center" vertical="center" wrapText="1"/>
      <protection locked="0"/>
    </xf>
    <xf numFmtId="3" fontId="22" fillId="10" borderId="10" xfId="0" applyNumberFormat="1" applyFont="1" applyFill="1" applyBorder="1" applyAlignment="1" applyProtection="1">
      <alignment horizontal="center" vertical="center" wrapText="1"/>
      <protection locked="0"/>
    </xf>
    <xf numFmtId="3" fontId="34" fillId="10" borderId="47" xfId="0" applyNumberFormat="1" applyFont="1" applyFill="1" applyBorder="1" applyAlignment="1" applyProtection="1">
      <alignment horizontal="center" vertical="center" wrapText="1"/>
      <protection locked="0"/>
    </xf>
    <xf numFmtId="3" fontId="34" fillId="10" borderId="48" xfId="0" applyNumberFormat="1" applyFont="1" applyFill="1" applyBorder="1" applyAlignment="1" applyProtection="1">
      <alignment horizontal="center" vertical="center" wrapText="1"/>
      <protection locked="0"/>
    </xf>
    <xf numFmtId="0" fontId="12" fillId="10" borderId="12" xfId="0" applyFont="1" applyFill="1" applyBorder="1" applyAlignment="1" applyProtection="1">
      <alignment horizontal="center" vertical="center" wrapText="1"/>
      <protection locked="0"/>
    </xf>
    <xf numFmtId="0" fontId="10" fillId="2" borderId="12" xfId="0" applyFont="1" applyFill="1" applyBorder="1" applyAlignment="1" applyProtection="1">
      <alignment vertical="center" wrapText="1"/>
      <protection locked="0"/>
    </xf>
    <xf numFmtId="0" fontId="12" fillId="10" borderId="8" xfId="0" applyFont="1" applyFill="1" applyBorder="1" applyAlignment="1" applyProtection="1">
      <alignment horizontal="center" vertical="center" wrapText="1"/>
      <protection locked="0"/>
    </xf>
    <xf numFmtId="0" fontId="22" fillId="10" borderId="0" xfId="0" applyFont="1" applyFill="1" applyAlignment="1" applyProtection="1">
      <alignment horizontal="center" vertical="center" wrapText="1" shrinkToFit="1"/>
      <protection locked="0"/>
    </xf>
    <xf numFmtId="0" fontId="4" fillId="10" borderId="0" xfId="0" applyFont="1" applyFill="1" applyAlignment="1" applyProtection="1">
      <alignment vertical="center"/>
      <protection locked="0"/>
    </xf>
    <xf numFmtId="0" fontId="26" fillId="10" borderId="0" xfId="0" applyFont="1" applyFill="1" applyAlignment="1" applyProtection="1">
      <alignment vertical="center" wrapText="1" shrinkToFit="1"/>
      <protection locked="0"/>
    </xf>
    <xf numFmtId="0" fontId="22" fillId="6" borderId="35" xfId="0" applyFont="1" applyFill="1" applyBorder="1" applyAlignment="1" applyProtection="1">
      <alignment horizontal="center" vertical="center" wrapText="1" shrinkToFit="1"/>
      <protection locked="0"/>
    </xf>
    <xf numFmtId="0" fontId="39" fillId="6" borderId="43" xfId="0" applyFont="1" applyFill="1" applyBorder="1" applyAlignment="1" applyProtection="1">
      <alignment horizontal="center" vertical="center" wrapText="1" shrinkToFit="1"/>
      <protection locked="0"/>
    </xf>
    <xf numFmtId="0" fontId="40" fillId="10" borderId="0" xfId="0" applyFont="1" applyFill="1" applyAlignment="1" applyProtection="1">
      <alignment vertical="center" wrapText="1" shrinkToFit="1"/>
      <protection locked="0"/>
    </xf>
    <xf numFmtId="0" fontId="41" fillId="0" borderId="0" xfId="0" applyFont="1" applyAlignment="1" applyProtection="1">
      <alignment vertical="center"/>
      <protection locked="0"/>
    </xf>
    <xf numFmtId="0" fontId="39" fillId="17" borderId="43" xfId="0" applyFont="1" applyFill="1" applyBorder="1" applyAlignment="1" applyProtection="1">
      <alignment horizontal="center" vertical="center" wrapText="1" shrinkToFit="1"/>
      <protection locked="0"/>
    </xf>
    <xf numFmtId="3" fontId="32" fillId="23" borderId="16" xfId="0" applyNumberFormat="1" applyFont="1" applyFill="1" applyBorder="1" applyAlignment="1" applyProtection="1">
      <alignment horizontal="center" vertical="center" wrapText="1"/>
      <protection locked="0"/>
    </xf>
    <xf numFmtId="3" fontId="32" fillId="23" borderId="17" xfId="0" applyNumberFormat="1" applyFont="1" applyFill="1" applyBorder="1" applyAlignment="1" applyProtection="1">
      <alignment horizontal="center" vertical="center" wrapText="1"/>
      <protection locked="0"/>
    </xf>
    <xf numFmtId="3" fontId="21" fillId="23" borderId="16" xfId="0" applyNumberFormat="1" applyFont="1" applyFill="1" applyBorder="1" applyAlignment="1" applyProtection="1">
      <alignment horizontal="center" vertical="center" wrapText="1"/>
      <protection locked="0"/>
    </xf>
    <xf numFmtId="3" fontId="21" fillId="23" borderId="17" xfId="0" applyNumberFormat="1" applyFont="1" applyFill="1" applyBorder="1" applyAlignment="1" applyProtection="1">
      <alignment horizontal="center" vertical="center" wrapText="1"/>
      <protection locked="0"/>
    </xf>
    <xf numFmtId="3" fontId="21" fillId="23" borderId="50" xfId="0" applyNumberFormat="1" applyFont="1" applyFill="1" applyBorder="1" applyAlignment="1" applyProtection="1">
      <alignment horizontal="center" vertical="center" wrapText="1"/>
      <protection locked="0"/>
    </xf>
    <xf numFmtId="3" fontId="43" fillId="28" borderId="8" xfId="0" applyNumberFormat="1" applyFont="1" applyFill="1" applyBorder="1" applyAlignment="1" applyProtection="1">
      <alignment horizontal="center" vertical="center" wrapText="1"/>
      <protection locked="0"/>
    </xf>
    <xf numFmtId="3" fontId="43" fillId="28" borderId="12" xfId="0" applyNumberFormat="1" applyFont="1" applyFill="1" applyBorder="1" applyAlignment="1" applyProtection="1">
      <alignment horizontal="center" vertical="center" wrapText="1"/>
      <protection locked="0"/>
    </xf>
    <xf numFmtId="0" fontId="36" fillId="24" borderId="32" xfId="0" applyFont="1" applyFill="1" applyBorder="1" applyAlignment="1" applyProtection="1">
      <alignment horizontal="center" vertical="center" wrapText="1"/>
      <protection locked="0"/>
    </xf>
    <xf numFmtId="164" fontId="35" fillId="0" borderId="10" xfId="1" applyNumberFormat="1" applyFont="1" applyFill="1" applyBorder="1" applyAlignment="1" applyProtection="1">
      <alignment horizontal="center" vertical="center" wrapText="1"/>
      <protection locked="0"/>
    </xf>
    <xf numFmtId="164" fontId="35" fillId="0" borderId="1" xfId="1" applyNumberFormat="1" applyFont="1" applyFill="1" applyBorder="1" applyAlignment="1" applyProtection="1">
      <alignment horizontal="center" vertical="center" wrapText="1"/>
      <protection locked="0"/>
    </xf>
    <xf numFmtId="3" fontId="23" fillId="0" borderId="0" xfId="0" applyNumberFormat="1" applyFont="1" applyAlignment="1" applyProtection="1">
      <alignment horizontal="center" vertical="center"/>
      <protection locked="0"/>
    </xf>
    <xf numFmtId="3" fontId="42" fillId="28" borderId="8" xfId="0" applyNumberFormat="1" applyFont="1" applyFill="1" applyBorder="1" applyAlignment="1" applyProtection="1">
      <alignment horizontal="center" vertical="center" wrapText="1"/>
      <protection locked="0"/>
    </xf>
    <xf numFmtId="0" fontId="42" fillId="28" borderId="12" xfId="0" applyFont="1" applyFill="1" applyBorder="1" applyAlignment="1" applyProtection="1">
      <alignment horizontal="center" vertical="center" wrapText="1"/>
      <protection locked="0"/>
    </xf>
    <xf numFmtId="3" fontId="42" fillId="28" borderId="43" xfId="0" applyNumberFormat="1" applyFont="1" applyFill="1" applyBorder="1" applyAlignment="1" applyProtection="1">
      <alignment horizontal="center" vertical="center" wrapText="1"/>
      <protection locked="0"/>
    </xf>
    <xf numFmtId="3" fontId="42" fillId="28" borderId="12" xfId="0" applyNumberFormat="1" applyFont="1" applyFill="1" applyBorder="1" applyAlignment="1" applyProtection="1">
      <alignment horizontal="center" vertical="center" wrapText="1"/>
      <protection locked="0"/>
    </xf>
    <xf numFmtId="3" fontId="42" fillId="28" borderId="47" xfId="0" applyNumberFormat="1" applyFont="1" applyFill="1" applyBorder="1" applyAlignment="1" applyProtection="1">
      <alignment horizontal="center" vertical="center" wrapText="1"/>
      <protection locked="0"/>
    </xf>
    <xf numFmtId="3" fontId="42" fillId="28" borderId="48" xfId="0" applyNumberFormat="1" applyFont="1" applyFill="1" applyBorder="1" applyAlignment="1" applyProtection="1">
      <alignment horizontal="center" vertical="center" wrapText="1"/>
      <protection locked="0"/>
    </xf>
    <xf numFmtId="0" fontId="42" fillId="28" borderId="8" xfId="0" applyFont="1" applyFill="1" applyBorder="1" applyAlignment="1" applyProtection="1">
      <alignment horizontal="center" vertical="center" wrapText="1"/>
      <protection locked="0"/>
    </xf>
    <xf numFmtId="3" fontId="32" fillId="15" borderId="10" xfId="0" applyNumberFormat="1" applyFont="1" applyFill="1" applyBorder="1" applyAlignment="1" applyProtection="1">
      <alignment horizontal="center" vertical="center" wrapText="1"/>
      <protection locked="0"/>
    </xf>
    <xf numFmtId="3" fontId="32" fillId="15" borderId="1" xfId="0" applyNumberFormat="1" applyFont="1" applyFill="1" applyBorder="1" applyAlignment="1" applyProtection="1">
      <alignment horizontal="center" vertical="center" wrapText="1"/>
      <protection locked="0"/>
    </xf>
    <xf numFmtId="3" fontId="42" fillId="28" borderId="10" xfId="0" applyNumberFormat="1" applyFont="1" applyFill="1" applyBorder="1" applyAlignment="1" applyProtection="1">
      <alignment horizontal="center" vertical="center" wrapText="1"/>
      <protection locked="0"/>
    </xf>
    <xf numFmtId="3" fontId="42" fillId="28" borderId="1" xfId="0" applyNumberFormat="1" applyFont="1" applyFill="1" applyBorder="1" applyAlignment="1" applyProtection="1">
      <alignment horizontal="center" vertical="center" wrapText="1"/>
      <protection locked="0"/>
    </xf>
    <xf numFmtId="3" fontId="42" fillId="28" borderId="45" xfId="0" applyNumberFormat="1" applyFont="1" applyFill="1" applyBorder="1" applyAlignment="1" applyProtection="1">
      <alignment horizontal="center" vertical="center" wrapText="1"/>
      <protection locked="0"/>
    </xf>
    <xf numFmtId="3" fontId="42" fillId="28" borderId="46" xfId="0" applyNumberFormat="1" applyFont="1" applyFill="1" applyBorder="1" applyAlignment="1" applyProtection="1">
      <alignment horizontal="center" vertical="center" wrapText="1"/>
      <protection locked="0"/>
    </xf>
    <xf numFmtId="0" fontId="39" fillId="29" borderId="0" xfId="0" applyFont="1" applyFill="1" applyAlignment="1" applyProtection="1">
      <alignment horizontal="center" vertical="center" wrapText="1" shrinkToFit="1"/>
      <protection locked="0"/>
    </xf>
    <xf numFmtId="3" fontId="31" fillId="31" borderId="43" xfId="0" applyNumberFormat="1" applyFont="1" applyFill="1" applyBorder="1" applyAlignment="1" applyProtection="1">
      <alignment horizontal="center" vertical="center" wrapText="1"/>
      <protection locked="0"/>
    </xf>
    <xf numFmtId="3" fontId="22" fillId="31" borderId="43" xfId="0" applyNumberFormat="1" applyFont="1" applyFill="1" applyBorder="1" applyAlignment="1" applyProtection="1">
      <alignment horizontal="center" vertical="center" wrapText="1"/>
      <protection locked="0"/>
    </xf>
    <xf numFmtId="3" fontId="31" fillId="31" borderId="12" xfId="0" applyNumberFormat="1" applyFont="1" applyFill="1" applyBorder="1" applyAlignment="1" applyProtection="1">
      <alignment horizontal="center" vertical="center" wrapText="1"/>
      <protection locked="0"/>
    </xf>
    <xf numFmtId="0" fontId="22" fillId="31" borderId="12" xfId="0" applyFont="1" applyFill="1" applyBorder="1" applyAlignment="1" applyProtection="1">
      <alignment horizontal="center" vertical="center" wrapText="1"/>
      <protection locked="0"/>
    </xf>
    <xf numFmtId="3" fontId="31" fillId="31" borderId="47" xfId="0" applyNumberFormat="1" applyFont="1" applyFill="1" applyBorder="1" applyAlignment="1" applyProtection="1">
      <alignment horizontal="center" vertical="center" wrapText="1"/>
      <protection locked="0"/>
    </xf>
    <xf numFmtId="3" fontId="31" fillId="31" borderId="48" xfId="0" applyNumberFormat="1" applyFont="1" applyFill="1" applyBorder="1" applyAlignment="1" applyProtection="1">
      <alignment horizontal="center" vertical="center" wrapText="1"/>
      <protection locked="0"/>
    </xf>
    <xf numFmtId="3" fontId="34" fillId="31" borderId="47" xfId="0" applyNumberFormat="1" applyFont="1" applyFill="1" applyBorder="1" applyAlignment="1" applyProtection="1">
      <alignment horizontal="center" vertical="center" wrapText="1"/>
      <protection locked="0"/>
    </xf>
    <xf numFmtId="3" fontId="34" fillId="31" borderId="48" xfId="0" applyNumberFormat="1"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shrinkToFit="1"/>
      <protection locked="0"/>
    </xf>
    <xf numFmtId="0" fontId="22" fillId="0" borderId="41" xfId="0" applyFont="1" applyBorder="1" applyAlignment="1" applyProtection="1">
      <alignment horizontal="center" vertical="center" wrapText="1" shrinkToFit="1"/>
      <protection locked="0"/>
    </xf>
    <xf numFmtId="3" fontId="32" fillId="6" borderId="39" xfId="0" applyNumberFormat="1" applyFont="1" applyFill="1" applyBorder="1" applyAlignment="1" applyProtection="1">
      <alignment horizontal="center" vertical="center" wrapText="1"/>
      <protection locked="0"/>
    </xf>
    <xf numFmtId="3" fontId="32" fillId="6" borderId="2" xfId="0" applyNumberFormat="1" applyFont="1" applyFill="1" applyBorder="1" applyAlignment="1" applyProtection="1">
      <alignment horizontal="center" vertical="center" wrapText="1"/>
      <protection locked="0"/>
    </xf>
    <xf numFmtId="3" fontId="32" fillId="6" borderId="5" xfId="0" applyNumberFormat="1" applyFont="1" applyFill="1" applyBorder="1" applyAlignment="1" applyProtection="1">
      <alignment horizontal="center" vertical="center" wrapText="1"/>
      <protection locked="0"/>
    </xf>
    <xf numFmtId="0" fontId="39" fillId="0" borderId="0" xfId="0" applyFont="1" applyAlignment="1" applyProtection="1">
      <alignment horizontal="center" vertical="center" wrapText="1" shrinkToFit="1"/>
      <protection locked="0"/>
    </xf>
    <xf numFmtId="0" fontId="36" fillId="7" borderId="0" xfId="0" applyFont="1" applyFill="1" applyAlignment="1" applyProtection="1">
      <alignment horizontal="center" vertical="center"/>
      <protection locked="0"/>
    </xf>
    <xf numFmtId="0" fontId="22" fillId="31" borderId="8" xfId="0" applyFont="1" applyFill="1" applyBorder="1" applyAlignment="1" applyProtection="1">
      <alignment horizontal="center" vertical="center" wrapText="1"/>
      <protection locked="0"/>
    </xf>
    <xf numFmtId="3" fontId="22" fillId="31" borderId="10" xfId="0" applyNumberFormat="1" applyFont="1" applyFill="1" applyBorder="1" applyAlignment="1" applyProtection="1">
      <alignment horizontal="center" vertical="center" wrapText="1"/>
      <protection locked="0"/>
    </xf>
    <xf numFmtId="3" fontId="45" fillId="6" borderId="2" xfId="0" applyNumberFormat="1" applyFont="1" applyFill="1" applyBorder="1" applyAlignment="1" applyProtection="1">
      <alignment horizontal="center" vertical="center" wrapText="1"/>
      <protection locked="0"/>
    </xf>
    <xf numFmtId="0" fontId="46" fillId="2" borderId="27" xfId="0" applyFont="1" applyFill="1" applyBorder="1" applyAlignment="1" applyProtection="1">
      <alignment vertical="center" wrapText="1"/>
      <protection locked="0"/>
    </xf>
    <xf numFmtId="0" fontId="46" fillId="2" borderId="28" xfId="0" applyFont="1" applyFill="1" applyBorder="1" applyAlignment="1" applyProtection="1">
      <alignment vertical="center" wrapText="1"/>
      <protection locked="0"/>
    </xf>
    <xf numFmtId="164" fontId="47" fillId="12" borderId="27" xfId="0" applyNumberFormat="1" applyFont="1" applyFill="1" applyBorder="1" applyAlignment="1">
      <alignment vertical="center" wrapText="1"/>
    </xf>
    <xf numFmtId="164" fontId="47" fillId="12" borderId="28" xfId="0" applyNumberFormat="1" applyFont="1" applyFill="1" applyBorder="1" applyAlignment="1">
      <alignment vertical="center" wrapText="1"/>
    </xf>
    <xf numFmtId="3" fontId="43" fillId="31" borderId="8" xfId="0" applyNumberFormat="1" applyFont="1" applyFill="1" applyBorder="1" applyAlignment="1" applyProtection="1">
      <alignment horizontal="center" vertical="center" wrapText="1"/>
      <protection locked="0"/>
    </xf>
    <xf numFmtId="3" fontId="43" fillId="31" borderId="12" xfId="0" applyNumberFormat="1" applyFont="1" applyFill="1" applyBorder="1" applyAlignment="1" applyProtection="1">
      <alignment horizontal="center" vertical="center" wrapText="1"/>
      <protection locked="0"/>
    </xf>
    <xf numFmtId="0" fontId="43" fillId="31" borderId="12" xfId="0" applyFont="1" applyFill="1" applyBorder="1" applyAlignment="1" applyProtection="1">
      <alignment horizontal="center" vertical="center" wrapText="1"/>
      <protection locked="0"/>
    </xf>
    <xf numFmtId="3" fontId="32" fillId="0" borderId="3" xfId="0" applyNumberFormat="1" applyFont="1" applyBorder="1" applyAlignment="1" applyProtection="1">
      <alignment horizontal="center" vertical="center" wrapText="1"/>
      <protection locked="0"/>
    </xf>
    <xf numFmtId="3" fontId="32" fillId="0" borderId="5" xfId="0" applyNumberFormat="1" applyFont="1" applyBorder="1" applyAlignment="1" applyProtection="1">
      <alignment horizontal="center" vertical="center" wrapText="1"/>
      <protection locked="0"/>
    </xf>
    <xf numFmtId="3" fontId="43" fillId="31" borderId="43" xfId="0" applyNumberFormat="1" applyFont="1" applyFill="1" applyBorder="1" applyAlignment="1" applyProtection="1">
      <alignment horizontal="center" vertical="center" wrapText="1"/>
      <protection locked="0"/>
    </xf>
    <xf numFmtId="3" fontId="43" fillId="31" borderId="47" xfId="0" applyNumberFormat="1" applyFont="1" applyFill="1" applyBorder="1" applyAlignment="1" applyProtection="1">
      <alignment horizontal="center" vertical="center" wrapText="1"/>
      <protection locked="0"/>
    </xf>
    <xf numFmtId="3" fontId="43" fillId="31" borderId="48" xfId="0" applyNumberFormat="1" applyFont="1" applyFill="1" applyBorder="1" applyAlignment="1" applyProtection="1">
      <alignment horizontal="center" vertical="center" wrapText="1"/>
      <protection locked="0"/>
    </xf>
    <xf numFmtId="0" fontId="36" fillId="21" borderId="54" xfId="5" applyFont="1" applyFill="1" applyBorder="1" applyAlignment="1">
      <alignment horizontal="center" vertical="center" wrapText="1" shrinkToFit="1"/>
    </xf>
    <xf numFmtId="0" fontId="36" fillId="21" borderId="55" xfId="5" applyFont="1" applyFill="1" applyBorder="1" applyAlignment="1">
      <alignment horizontal="center" vertical="center" wrapText="1" shrinkToFit="1"/>
    </xf>
    <xf numFmtId="0" fontId="36" fillId="21" borderId="56" xfId="5" applyFont="1" applyFill="1" applyBorder="1" applyAlignment="1">
      <alignment horizontal="center" vertical="center" wrapText="1" shrinkToFit="1"/>
    </xf>
    <xf numFmtId="10" fontId="35" fillId="0" borderId="38" xfId="1" applyNumberFormat="1" applyFont="1" applyFill="1" applyBorder="1" applyAlignment="1" applyProtection="1">
      <alignment horizontal="center" vertical="center" wrapText="1"/>
      <protection locked="0"/>
    </xf>
    <xf numFmtId="10" fontId="35" fillId="0" borderId="18" xfId="1" applyNumberFormat="1" applyFont="1" applyFill="1" applyBorder="1" applyAlignment="1" applyProtection="1">
      <alignment horizontal="center" vertical="center" wrapText="1"/>
      <protection locked="0"/>
    </xf>
    <xf numFmtId="10" fontId="31" fillId="3" borderId="4" xfId="0" applyNumberFormat="1" applyFont="1" applyFill="1" applyBorder="1" applyAlignment="1">
      <alignment horizontal="center" vertical="center" wrapText="1"/>
    </xf>
    <xf numFmtId="10" fontId="31" fillId="3" borderId="7" xfId="0" applyNumberFormat="1"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29" fillId="0" borderId="8"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37" fillId="23" borderId="16" xfId="0" applyFont="1" applyFill="1" applyBorder="1" applyAlignment="1" applyProtection="1">
      <alignment horizontal="center" vertical="center" wrapText="1"/>
      <protection locked="0"/>
    </xf>
    <xf numFmtId="0" fontId="37" fillId="23" borderId="17" xfId="0" applyFont="1" applyFill="1" applyBorder="1" applyAlignment="1" applyProtection="1">
      <alignment horizontal="center" vertical="center" wrapText="1"/>
      <protection locked="0"/>
    </xf>
    <xf numFmtId="0" fontId="35" fillId="0" borderId="16" xfId="0" applyFont="1" applyBorder="1" applyAlignment="1" applyProtection="1">
      <alignment horizontal="justify" vertical="center" wrapText="1"/>
      <protection locked="0"/>
    </xf>
    <xf numFmtId="0" fontId="35" fillId="0" borderId="17" xfId="0" applyFont="1" applyBorder="1" applyAlignment="1" applyProtection="1">
      <alignment horizontal="justify" vertical="center" wrapText="1"/>
      <protection locked="0"/>
    </xf>
    <xf numFmtId="0" fontId="35" fillId="0" borderId="3" xfId="0" applyFont="1" applyBorder="1" applyAlignment="1" applyProtection="1">
      <alignment horizontal="justify" vertical="center" wrapText="1"/>
      <protection locked="0"/>
    </xf>
    <xf numFmtId="0" fontId="35" fillId="0" borderId="6" xfId="0" applyFont="1" applyBorder="1" applyAlignment="1" applyProtection="1">
      <alignment horizontal="justify" vertical="center" wrapText="1"/>
      <protection locked="0"/>
    </xf>
    <xf numFmtId="0" fontId="29" fillId="23" borderId="16" xfId="0" applyFont="1" applyFill="1" applyBorder="1" applyAlignment="1" applyProtection="1">
      <alignment horizontal="center" vertical="center" wrapText="1"/>
      <protection locked="0"/>
    </xf>
    <xf numFmtId="0" fontId="29" fillId="23" borderId="17" xfId="0" applyFont="1" applyFill="1" applyBorder="1" applyAlignment="1" applyProtection="1">
      <alignment horizontal="center" vertical="center" wrapText="1"/>
      <protection locked="0"/>
    </xf>
    <xf numFmtId="3" fontId="32" fillId="16" borderId="35" xfId="0" applyNumberFormat="1" applyFont="1" applyFill="1" applyBorder="1" applyAlignment="1" applyProtection="1">
      <alignment horizontal="center" vertical="center" wrapText="1"/>
      <protection locked="0"/>
    </xf>
    <xf numFmtId="3" fontId="32" fillId="16" borderId="32" xfId="0" applyNumberFormat="1" applyFont="1" applyFill="1" applyBorder="1" applyAlignment="1" applyProtection="1">
      <alignment horizontal="center" vertical="center" wrapText="1"/>
      <protection locked="0"/>
    </xf>
    <xf numFmtId="3" fontId="32" fillId="16" borderId="36" xfId="0" applyNumberFormat="1" applyFont="1" applyFill="1" applyBorder="1" applyAlignment="1" applyProtection="1">
      <alignment horizontal="center" vertical="center" wrapText="1"/>
      <protection locked="0"/>
    </xf>
    <xf numFmtId="3" fontId="32" fillId="16" borderId="18" xfId="0" applyNumberFormat="1" applyFont="1" applyFill="1" applyBorder="1" applyAlignment="1" applyProtection="1">
      <alignment horizontal="center" vertical="center" wrapText="1"/>
      <protection locked="0"/>
    </xf>
    <xf numFmtId="3" fontId="32" fillId="16" borderId="44" xfId="0" applyNumberFormat="1" applyFont="1" applyFill="1" applyBorder="1" applyAlignment="1" applyProtection="1">
      <alignment horizontal="center" vertical="center" wrapText="1"/>
      <protection locked="0"/>
    </xf>
    <xf numFmtId="3" fontId="32" fillId="16" borderId="40" xfId="0" applyNumberFormat="1" applyFont="1" applyFill="1" applyBorder="1" applyAlignment="1" applyProtection="1">
      <alignment horizontal="center" vertical="center" wrapText="1"/>
      <protection locked="0"/>
    </xf>
    <xf numFmtId="3" fontId="32" fillId="16" borderId="25" xfId="0" applyNumberFormat="1" applyFont="1" applyFill="1" applyBorder="1" applyAlignment="1" applyProtection="1">
      <alignment horizontal="center" vertical="center" wrapText="1"/>
      <protection locked="0"/>
    </xf>
    <xf numFmtId="3" fontId="32" fillId="16" borderId="10" xfId="0" applyNumberFormat="1" applyFont="1" applyFill="1" applyBorder="1" applyAlignment="1" applyProtection="1">
      <alignment horizontal="center" vertical="center" wrapText="1"/>
      <protection locked="0"/>
    </xf>
    <xf numFmtId="3" fontId="32" fillId="16" borderId="27" xfId="0" applyNumberFormat="1" applyFont="1" applyFill="1" applyBorder="1" applyAlignment="1" applyProtection="1">
      <alignment horizontal="center" vertical="center" wrapText="1"/>
      <protection locked="0"/>
    </xf>
    <xf numFmtId="3" fontId="32" fillId="16" borderId="33" xfId="0" applyNumberFormat="1" applyFont="1" applyFill="1" applyBorder="1" applyAlignment="1" applyProtection="1">
      <alignment horizontal="justify" vertical="center" wrapText="1"/>
      <protection locked="0"/>
    </xf>
    <xf numFmtId="3" fontId="32" fillId="16" borderId="10" xfId="0" applyNumberFormat="1" applyFont="1" applyFill="1" applyBorder="1" applyAlignment="1" applyProtection="1">
      <alignment horizontal="justify" vertical="center" wrapText="1"/>
      <protection locked="0"/>
    </xf>
    <xf numFmtId="3" fontId="32" fillId="16" borderId="27" xfId="0" applyNumberFormat="1" applyFont="1" applyFill="1" applyBorder="1" applyAlignment="1" applyProtection="1">
      <alignment horizontal="justify" vertical="center" wrapText="1"/>
      <protection locked="0"/>
    </xf>
    <xf numFmtId="3" fontId="32" fillId="16" borderId="34" xfId="0" applyNumberFormat="1" applyFont="1" applyFill="1" applyBorder="1" applyAlignment="1" applyProtection="1">
      <alignment horizontal="justify" vertical="center" wrapText="1"/>
      <protection locked="0"/>
    </xf>
    <xf numFmtId="3" fontId="32" fillId="16" borderId="1" xfId="0" applyNumberFormat="1" applyFont="1" applyFill="1" applyBorder="1" applyAlignment="1" applyProtection="1">
      <alignment horizontal="justify" vertical="center" wrapText="1"/>
      <protection locked="0"/>
    </xf>
    <xf numFmtId="3" fontId="32" fillId="16" borderId="28" xfId="0" applyNumberFormat="1" applyFont="1" applyFill="1" applyBorder="1" applyAlignment="1" applyProtection="1">
      <alignment horizontal="justify" vertical="center" wrapText="1"/>
      <protection locked="0"/>
    </xf>
    <xf numFmtId="3" fontId="32" fillId="16" borderId="25" xfId="0" applyNumberFormat="1" applyFont="1" applyFill="1" applyBorder="1" applyAlignment="1" applyProtection="1">
      <alignment horizontal="justify" vertical="center" wrapText="1"/>
      <protection locked="0"/>
    </xf>
    <xf numFmtId="3" fontId="32" fillId="16" borderId="26" xfId="0" applyNumberFormat="1" applyFont="1" applyFill="1" applyBorder="1" applyAlignment="1" applyProtection="1">
      <alignment horizontal="justify" vertical="center" wrapText="1"/>
      <protection locked="0"/>
    </xf>
    <xf numFmtId="0" fontId="35" fillId="0" borderId="18" xfId="0" applyFont="1" applyBorder="1" applyAlignment="1" applyProtection="1">
      <alignment horizontal="justify" vertical="center" wrapText="1"/>
      <protection locked="0"/>
    </xf>
    <xf numFmtId="0" fontId="29" fillId="0" borderId="57" xfId="0" applyFont="1" applyBorder="1" applyAlignment="1" applyProtection="1">
      <alignment horizontal="center" vertical="center" wrapText="1" shrinkToFit="1"/>
      <protection locked="0"/>
    </xf>
    <xf numFmtId="0" fontId="29" fillId="0" borderId="58" xfId="0" applyFont="1" applyBorder="1" applyAlignment="1" applyProtection="1">
      <alignment horizontal="center" vertical="center" wrapText="1" shrinkToFit="1"/>
      <protection locked="0"/>
    </xf>
    <xf numFmtId="0" fontId="29" fillId="0" borderId="59" xfId="0" applyFont="1" applyBorder="1" applyAlignment="1" applyProtection="1">
      <alignment horizontal="center" vertical="center" wrapText="1" shrinkToFit="1"/>
      <protection locked="0"/>
    </xf>
    <xf numFmtId="0" fontId="29" fillId="0" borderId="53" xfId="0" applyFont="1" applyBorder="1" applyAlignment="1" applyProtection="1">
      <alignment horizontal="center" vertical="center" wrapText="1" shrinkToFit="1"/>
      <protection locked="0"/>
    </xf>
    <xf numFmtId="0" fontId="29" fillId="0" borderId="0" xfId="0" applyFont="1" applyAlignment="1" applyProtection="1">
      <alignment horizontal="center" vertical="center" wrapText="1" shrinkToFit="1"/>
      <protection locked="0"/>
    </xf>
    <xf numFmtId="0" fontId="29" fillId="0" borderId="60" xfId="0" applyFont="1" applyBorder="1" applyAlignment="1" applyProtection="1">
      <alignment horizontal="center" vertical="center" wrapText="1" shrinkToFit="1"/>
      <protection locked="0"/>
    </xf>
    <xf numFmtId="0" fontId="29" fillId="0" borderId="61" xfId="0" applyFont="1" applyBorder="1" applyAlignment="1" applyProtection="1">
      <alignment horizontal="center" vertical="center" wrapText="1" shrinkToFit="1"/>
      <protection locked="0"/>
    </xf>
    <xf numFmtId="0" fontId="29" fillId="0" borderId="62" xfId="0" applyFont="1" applyBorder="1" applyAlignment="1" applyProtection="1">
      <alignment horizontal="center" vertical="center" wrapText="1" shrinkToFit="1"/>
      <protection locked="0"/>
    </xf>
    <xf numFmtId="0" fontId="29" fillId="0" borderId="63" xfId="0" applyFont="1" applyBorder="1" applyAlignment="1" applyProtection="1">
      <alignment horizontal="center" vertical="center" wrapText="1" shrinkToFit="1"/>
      <protection locked="0"/>
    </xf>
    <xf numFmtId="0" fontId="29" fillId="10" borderId="0" xfId="0" applyFont="1" applyFill="1" applyAlignment="1" applyProtection="1">
      <alignment horizontal="left" vertical="center"/>
      <protection locked="0"/>
    </xf>
    <xf numFmtId="0" fontId="29" fillId="10" borderId="0" xfId="0" applyFont="1" applyFill="1" applyAlignment="1" applyProtection="1">
      <alignment horizontal="center" vertical="center"/>
      <protection locked="0"/>
    </xf>
    <xf numFmtId="0" fontId="29" fillId="22" borderId="27" xfId="0" applyFont="1" applyFill="1" applyBorder="1" applyAlignment="1" applyProtection="1">
      <alignment horizontal="center" vertical="center" wrapText="1"/>
      <protection locked="0"/>
    </xf>
    <xf numFmtId="0" fontId="29" fillId="22" borderId="41" xfId="0" applyFont="1" applyFill="1" applyBorder="1" applyAlignment="1" applyProtection="1">
      <alignment horizontal="center" vertical="center" wrapText="1"/>
      <protection locked="0"/>
    </xf>
    <xf numFmtId="0" fontId="29" fillId="22" borderId="28" xfId="0" applyFont="1" applyFill="1" applyBorder="1" applyAlignment="1" applyProtection="1">
      <alignment horizontal="center" vertical="center" wrapText="1"/>
      <protection locked="0"/>
    </xf>
    <xf numFmtId="0" fontId="36" fillId="9" borderId="33" xfId="0" applyFont="1" applyFill="1" applyBorder="1" applyAlignment="1" applyProtection="1">
      <alignment horizontal="center" vertical="center"/>
      <protection locked="0"/>
    </xf>
    <xf numFmtId="0" fontId="36" fillId="9" borderId="10" xfId="0" applyFont="1" applyFill="1" applyBorder="1" applyAlignment="1" applyProtection="1">
      <alignment horizontal="center" vertical="center"/>
      <protection locked="0"/>
    </xf>
    <xf numFmtId="0" fontId="36" fillId="9" borderId="27" xfId="0" applyFont="1" applyFill="1" applyBorder="1" applyAlignment="1" applyProtection="1">
      <alignment horizontal="center" vertical="center"/>
      <protection locked="0"/>
    </xf>
    <xf numFmtId="0" fontId="29" fillId="8" borderId="33" xfId="0" applyFont="1" applyFill="1" applyBorder="1" applyAlignment="1" applyProtection="1">
      <alignment horizontal="center" vertical="center"/>
      <protection locked="0"/>
    </xf>
    <xf numFmtId="0" fontId="29" fillId="8" borderId="10" xfId="0" applyFont="1" applyFill="1" applyBorder="1" applyAlignment="1" applyProtection="1">
      <alignment horizontal="center" vertical="center"/>
      <protection locked="0"/>
    </xf>
    <xf numFmtId="0" fontId="29" fillId="8" borderId="27" xfId="0" applyFont="1" applyFill="1" applyBorder="1" applyAlignment="1" applyProtection="1">
      <alignment horizontal="center" vertical="center"/>
      <protection locked="0"/>
    </xf>
    <xf numFmtId="10" fontId="18" fillId="7" borderId="33" xfId="0" applyNumberFormat="1" applyFont="1" applyFill="1" applyBorder="1" applyAlignment="1">
      <alignment horizontal="center" vertical="center"/>
    </xf>
    <xf numFmtId="10" fontId="18" fillId="7" borderId="34" xfId="0" applyNumberFormat="1" applyFont="1" applyFill="1" applyBorder="1" applyAlignment="1">
      <alignment horizontal="center" vertical="center"/>
    </xf>
    <xf numFmtId="10" fontId="18" fillId="7" borderId="8" xfId="0" applyNumberFormat="1" applyFont="1" applyFill="1" applyBorder="1" applyAlignment="1">
      <alignment horizontal="center" vertical="center"/>
    </xf>
    <xf numFmtId="10" fontId="18" fillId="7" borderId="12" xfId="0" applyNumberFormat="1" applyFont="1" applyFill="1" applyBorder="1" applyAlignment="1">
      <alignment horizontal="center" vertical="center"/>
    </xf>
    <xf numFmtId="0" fontId="19" fillId="5" borderId="8"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36" fillId="7" borderId="35" xfId="0" applyFont="1" applyFill="1" applyBorder="1" applyAlignment="1" applyProtection="1">
      <alignment horizontal="center" vertical="center"/>
      <protection locked="0"/>
    </xf>
    <xf numFmtId="0" fontId="36" fillId="7" borderId="32" xfId="0"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protection locked="0"/>
    </xf>
    <xf numFmtId="0" fontId="36" fillId="7" borderId="36" xfId="0" applyFont="1" applyFill="1" applyBorder="1" applyAlignment="1" applyProtection="1">
      <alignment horizontal="center" vertical="center"/>
      <protection locked="0"/>
    </xf>
    <xf numFmtId="0" fontId="29" fillId="16" borderId="1" xfId="0" applyFont="1" applyFill="1" applyBorder="1" applyAlignment="1" applyProtection="1">
      <alignment horizontal="center" vertical="center"/>
      <protection locked="0"/>
    </xf>
    <xf numFmtId="0" fontId="29" fillId="16" borderId="28" xfId="0" applyFont="1" applyFill="1" applyBorder="1" applyAlignment="1" applyProtection="1">
      <alignment horizontal="center" vertical="center"/>
      <protection locked="0"/>
    </xf>
    <xf numFmtId="0" fontId="36" fillId="4" borderId="34" xfId="0" applyFont="1" applyFill="1" applyBorder="1" applyAlignment="1" applyProtection="1">
      <alignment horizontal="center" vertical="center" wrapText="1"/>
      <protection locked="0"/>
    </xf>
    <xf numFmtId="0" fontId="36" fillId="4" borderId="1" xfId="0" applyFont="1" applyFill="1" applyBorder="1" applyAlignment="1" applyProtection="1">
      <alignment horizontal="center" vertical="center" wrapText="1"/>
      <protection locked="0"/>
    </xf>
    <xf numFmtId="0" fontId="36" fillId="24" borderId="35" xfId="0" applyFont="1" applyFill="1" applyBorder="1" applyAlignment="1" applyProtection="1">
      <alignment horizontal="center" vertical="center" wrapText="1"/>
      <protection locked="0"/>
    </xf>
    <xf numFmtId="0" fontId="36" fillId="24" borderId="32" xfId="0" applyFont="1" applyFill="1" applyBorder="1" applyAlignment="1" applyProtection="1">
      <alignment horizontal="center" vertical="center" wrapText="1"/>
      <protection locked="0"/>
    </xf>
    <xf numFmtId="0" fontId="36" fillId="24" borderId="42" xfId="0" applyFont="1" applyFill="1" applyBorder="1" applyAlignment="1" applyProtection="1">
      <alignment horizontal="center" vertical="center" wrapText="1"/>
      <protection locked="0"/>
    </xf>
    <xf numFmtId="0" fontId="29" fillId="19" borderId="31" xfId="0" applyFont="1" applyFill="1" applyBorder="1" applyAlignment="1" applyProtection="1">
      <alignment horizontal="center" vertical="center" wrapText="1"/>
      <protection locked="0"/>
    </xf>
    <xf numFmtId="0" fontId="29" fillId="19" borderId="32" xfId="0" applyFont="1" applyFill="1" applyBorder="1" applyAlignment="1" applyProtection="1">
      <alignment horizontal="center" vertical="center" wrapText="1"/>
      <protection locked="0"/>
    </xf>
    <xf numFmtId="0" fontId="29" fillId="19" borderId="36" xfId="0" applyFont="1" applyFill="1" applyBorder="1" applyAlignment="1" applyProtection="1">
      <alignment horizontal="center" vertical="center" wrapText="1"/>
      <protection locked="0"/>
    </xf>
    <xf numFmtId="0" fontId="38" fillId="21" borderId="49" xfId="5" applyFont="1" applyFill="1" applyBorder="1" applyAlignment="1">
      <alignment horizontal="center" vertical="center" wrapText="1" shrinkToFit="1"/>
    </xf>
    <xf numFmtId="0" fontId="38" fillId="21" borderId="0" xfId="5" applyFont="1" applyFill="1" applyAlignment="1">
      <alignment horizontal="center" vertical="center" wrapText="1" shrinkToFit="1"/>
    </xf>
    <xf numFmtId="0" fontId="38" fillId="21" borderId="41" xfId="5" applyFont="1" applyFill="1" applyBorder="1" applyAlignment="1">
      <alignment horizontal="center" vertical="center" wrapText="1" shrinkToFit="1"/>
    </xf>
    <xf numFmtId="0" fontId="36" fillId="25" borderId="0" xfId="0" applyFont="1" applyFill="1" applyAlignment="1" applyProtection="1">
      <alignment horizontal="center" vertical="center" wrapText="1"/>
      <protection locked="0"/>
    </xf>
    <xf numFmtId="0" fontId="36" fillId="25" borderId="0" xfId="0" applyFont="1" applyFill="1" applyAlignment="1" applyProtection="1">
      <alignment horizontal="center" vertical="center"/>
      <protection locked="0"/>
    </xf>
    <xf numFmtId="0" fontId="44" fillId="32" borderId="0" xfId="0" applyFont="1" applyFill="1" applyAlignment="1"/>
    <xf numFmtId="0" fontId="29" fillId="8" borderId="35" xfId="0" applyFont="1" applyFill="1" applyBorder="1" applyAlignment="1" applyProtection="1">
      <alignment horizontal="center" vertical="center"/>
      <protection locked="0"/>
    </xf>
    <xf numFmtId="0" fontId="29" fillId="8" borderId="32" xfId="0" applyFont="1" applyFill="1" applyBorder="1" applyAlignment="1" applyProtection="1">
      <alignment horizontal="center" vertical="center"/>
      <protection locked="0"/>
    </xf>
    <xf numFmtId="0" fontId="29" fillId="8" borderId="36" xfId="0" applyFont="1" applyFill="1" applyBorder="1" applyAlignment="1" applyProtection="1">
      <alignment horizontal="center" vertical="center"/>
      <protection locked="0"/>
    </xf>
    <xf numFmtId="10" fontId="17" fillId="11" borderId="12" xfId="1" applyNumberFormat="1" applyFont="1" applyFill="1" applyBorder="1" applyAlignment="1">
      <alignment horizontal="center" vertical="center" wrapText="1"/>
    </xf>
    <xf numFmtId="10" fontId="17" fillId="11" borderId="43" xfId="1" applyNumberFormat="1" applyFont="1" applyFill="1" applyBorder="1" applyAlignment="1">
      <alignment horizontal="center" vertical="center" wrapText="1"/>
    </xf>
    <xf numFmtId="164" fontId="11" fillId="12" borderId="51" xfId="0" applyNumberFormat="1" applyFont="1" applyFill="1" applyBorder="1" applyAlignment="1">
      <alignment horizontal="justify" vertical="center" wrapText="1"/>
    </xf>
    <xf numFmtId="164" fontId="11" fillId="12" borderId="7" xfId="0" applyNumberFormat="1" applyFont="1" applyFill="1" applyBorder="1" applyAlignment="1">
      <alignment horizontal="justify" vertical="center" wrapText="1"/>
    </xf>
    <xf numFmtId="164" fontId="11" fillId="12" borderId="52" xfId="0" applyNumberFormat="1" applyFont="1" applyFill="1" applyBorder="1" applyAlignment="1">
      <alignment horizontal="justify" vertical="center" wrapText="1"/>
    </xf>
    <xf numFmtId="164" fontId="11" fillId="12" borderId="14" xfId="0" applyNumberFormat="1" applyFont="1" applyFill="1" applyBorder="1" applyAlignment="1">
      <alignment horizontal="justify" vertical="center" wrapText="1"/>
    </xf>
    <xf numFmtId="0" fontId="37" fillId="23" borderId="9" xfId="0" applyFont="1" applyFill="1" applyBorder="1" applyAlignment="1" applyProtection="1">
      <alignment horizontal="center" vertical="center" wrapText="1"/>
      <protection locked="0"/>
    </xf>
    <xf numFmtId="0" fontId="37" fillId="23" borderId="13" xfId="0" applyFont="1" applyFill="1" applyBorder="1" applyAlignment="1" applyProtection="1">
      <alignment horizontal="center" vertical="center" wrapText="1"/>
      <protection locked="0"/>
    </xf>
    <xf numFmtId="0" fontId="35" fillId="0" borderId="9" xfId="0" applyFont="1" applyBorder="1" applyAlignment="1" applyProtection="1">
      <alignment horizontal="justify" vertical="center" wrapText="1"/>
      <protection locked="0"/>
    </xf>
    <xf numFmtId="0" fontId="35" fillId="0" borderId="13" xfId="0" applyFont="1" applyBorder="1" applyAlignment="1" applyProtection="1">
      <alignment horizontal="justify" vertical="center" wrapText="1"/>
      <protection locked="0"/>
    </xf>
    <xf numFmtId="164" fontId="35" fillId="0" borderId="37" xfId="1" applyNumberFormat="1" applyFont="1" applyFill="1" applyBorder="1" applyAlignment="1" applyProtection="1">
      <alignment horizontal="center" vertical="center" wrapText="1"/>
      <protection locked="0"/>
    </xf>
    <xf numFmtId="164" fontId="35" fillId="0" borderId="18" xfId="1" applyNumberFormat="1" applyFont="1" applyFill="1" applyBorder="1" applyAlignment="1" applyProtection="1">
      <alignment horizontal="center" vertical="center" wrapText="1"/>
      <protection locked="0"/>
    </xf>
    <xf numFmtId="165" fontId="22" fillId="3" borderId="51" xfId="0" applyNumberFormat="1" applyFont="1" applyFill="1" applyBorder="1" applyAlignment="1" applyProtection="1">
      <alignment horizontal="center" vertical="center" wrapText="1"/>
      <protection hidden="1"/>
    </xf>
    <xf numFmtId="165" fontId="22" fillId="3" borderId="7" xfId="0" applyNumberFormat="1" applyFont="1" applyFill="1" applyBorder="1" applyAlignment="1" applyProtection="1">
      <alignment horizontal="center" vertical="center" wrapText="1"/>
      <protection hidden="1"/>
    </xf>
    <xf numFmtId="10" fontId="14" fillId="11" borderId="12" xfId="1" applyNumberFormat="1" applyFont="1" applyFill="1" applyBorder="1" applyAlignment="1">
      <alignment horizontal="center" vertical="center" wrapText="1"/>
    </xf>
    <xf numFmtId="10" fontId="14" fillId="11" borderId="43" xfId="1" applyNumberFormat="1" applyFont="1" applyFill="1" applyBorder="1" applyAlignment="1">
      <alignment horizontal="center" vertical="center" wrapText="1"/>
    </xf>
    <xf numFmtId="165" fontId="12" fillId="3" borderId="51" xfId="0" applyNumberFormat="1" applyFont="1" applyFill="1" applyBorder="1" applyAlignment="1" applyProtection="1">
      <alignment horizontal="center" vertical="center" wrapText="1"/>
      <protection hidden="1"/>
    </xf>
    <xf numFmtId="165" fontId="12" fillId="3" borderId="7" xfId="0" applyNumberFormat="1" applyFont="1" applyFill="1" applyBorder="1" applyAlignment="1" applyProtection="1">
      <alignment horizontal="center" vertical="center" wrapText="1"/>
      <protection hidden="1"/>
    </xf>
    <xf numFmtId="164" fontId="35" fillId="0" borderId="25" xfId="1" applyNumberFormat="1" applyFont="1" applyFill="1" applyBorder="1" applyAlignment="1" applyProtection="1">
      <alignment horizontal="center" vertical="center" wrapText="1"/>
      <protection locked="0"/>
    </xf>
    <xf numFmtId="164" fontId="35" fillId="0" borderId="10" xfId="1" applyNumberFormat="1" applyFont="1" applyFill="1" applyBorder="1" applyAlignment="1" applyProtection="1">
      <alignment horizontal="center" vertical="center" wrapText="1"/>
      <protection locked="0"/>
    </xf>
    <xf numFmtId="164" fontId="35" fillId="0" borderId="29" xfId="1" applyNumberFormat="1" applyFont="1" applyFill="1" applyBorder="1" applyAlignment="1" applyProtection="1">
      <alignment horizontal="center" vertical="center" wrapText="1"/>
      <protection locked="0"/>
    </xf>
    <xf numFmtId="164" fontId="35" fillId="0" borderId="26" xfId="1" applyNumberFormat="1" applyFont="1" applyFill="1" applyBorder="1" applyAlignment="1" applyProtection="1">
      <alignment horizontal="center" vertical="center" wrapText="1"/>
      <protection locked="0"/>
    </xf>
    <xf numFmtId="164" fontId="35" fillId="0" borderId="1" xfId="1" applyNumberFormat="1" applyFont="1" applyFill="1" applyBorder="1" applyAlignment="1" applyProtection="1">
      <alignment horizontal="center" vertical="center" wrapText="1"/>
      <protection locked="0"/>
    </xf>
    <xf numFmtId="164" fontId="35" fillId="0" borderId="30" xfId="1" applyNumberFormat="1" applyFont="1" applyFill="1" applyBorder="1" applyAlignment="1" applyProtection="1">
      <alignment horizontal="center" vertical="center" wrapText="1"/>
      <protection locked="0"/>
    </xf>
    <xf numFmtId="3" fontId="32" fillId="10" borderId="4" xfId="0" applyNumberFormat="1" applyFont="1" applyFill="1" applyBorder="1" applyAlignment="1" applyProtection="1">
      <alignment horizontal="center" vertical="center" wrapText="1"/>
      <protection locked="0"/>
    </xf>
    <xf numFmtId="3" fontId="32" fillId="10" borderId="7" xfId="0" applyNumberFormat="1" applyFont="1" applyFill="1" applyBorder="1" applyAlignment="1" applyProtection="1">
      <alignment horizontal="center" vertical="center" wrapText="1"/>
      <protection locked="0"/>
    </xf>
    <xf numFmtId="164" fontId="35" fillId="10" borderId="25" xfId="1" applyNumberFormat="1" applyFont="1" applyFill="1" applyBorder="1" applyAlignment="1" applyProtection="1">
      <alignment horizontal="center" vertical="center" wrapText="1"/>
      <protection locked="0"/>
    </xf>
    <xf numFmtId="164" fontId="35" fillId="10" borderId="10" xfId="1" applyNumberFormat="1" applyFont="1" applyFill="1" applyBorder="1" applyAlignment="1" applyProtection="1">
      <alignment horizontal="center" vertical="center" wrapText="1"/>
      <protection locked="0"/>
    </xf>
    <xf numFmtId="164" fontId="35" fillId="10" borderId="29" xfId="1" applyNumberFormat="1" applyFont="1" applyFill="1" applyBorder="1" applyAlignment="1" applyProtection="1">
      <alignment horizontal="center" vertical="center" wrapText="1"/>
      <protection locked="0"/>
    </xf>
    <xf numFmtId="164" fontId="35" fillId="10" borderId="26" xfId="1" applyNumberFormat="1" applyFont="1" applyFill="1" applyBorder="1" applyAlignment="1" applyProtection="1">
      <alignment horizontal="center" vertical="center" wrapText="1"/>
      <protection locked="0"/>
    </xf>
    <xf numFmtId="164" fontId="35" fillId="10" borderId="1" xfId="1" applyNumberFormat="1" applyFont="1" applyFill="1" applyBorder="1" applyAlignment="1" applyProtection="1">
      <alignment horizontal="center" vertical="center" wrapText="1"/>
      <protection locked="0"/>
    </xf>
    <xf numFmtId="164" fontId="35" fillId="10" borderId="30" xfId="1" applyNumberFormat="1" applyFont="1" applyFill="1" applyBorder="1" applyAlignment="1" applyProtection="1">
      <alignment horizontal="center" vertical="center" wrapText="1"/>
      <protection locked="0"/>
    </xf>
    <xf numFmtId="3" fontId="32" fillId="10" borderId="11" xfId="0" applyNumberFormat="1" applyFont="1" applyFill="1" applyBorder="1" applyAlignment="1" applyProtection="1">
      <alignment horizontal="center" vertical="center" wrapText="1"/>
      <protection locked="0"/>
    </xf>
    <xf numFmtId="3" fontId="32" fillId="10" borderId="14" xfId="0" applyNumberFormat="1" applyFont="1" applyFill="1" applyBorder="1" applyAlignment="1" applyProtection="1">
      <alignment horizontal="center" vertical="center" wrapText="1"/>
      <protection locked="0"/>
    </xf>
    <xf numFmtId="0" fontId="37" fillId="23" borderId="20" xfId="0" applyFont="1" applyFill="1" applyBorder="1" applyAlignment="1" applyProtection="1">
      <alignment horizontal="center" vertical="center" wrapText="1"/>
      <protection locked="0"/>
    </xf>
    <xf numFmtId="0" fontId="35" fillId="0" borderId="20" xfId="0" applyFont="1" applyBorder="1" applyAlignment="1" applyProtection="1">
      <alignment horizontal="justify" vertical="center" wrapText="1"/>
      <protection locked="0"/>
    </xf>
    <xf numFmtId="0" fontId="35" fillId="0" borderId="19" xfId="0" applyFont="1" applyBorder="1" applyAlignment="1" applyProtection="1">
      <alignment horizontal="justify" vertical="center" wrapText="1"/>
      <protection locked="0"/>
    </xf>
    <xf numFmtId="164" fontId="12" fillId="3" borderId="4" xfId="0" applyNumberFormat="1" applyFont="1" applyFill="1" applyBorder="1" applyAlignment="1">
      <alignment horizontal="center" vertical="center" wrapText="1"/>
    </xf>
    <xf numFmtId="164" fontId="12" fillId="3" borderId="7" xfId="0" applyNumberFormat="1" applyFont="1" applyFill="1" applyBorder="1" applyAlignment="1">
      <alignment horizontal="center" vertical="center" wrapText="1"/>
    </xf>
    <xf numFmtId="164" fontId="11" fillId="12" borderId="4" xfId="0" applyNumberFormat="1" applyFont="1" applyFill="1" applyBorder="1" applyAlignment="1">
      <alignment horizontal="justify" vertical="center" wrapText="1"/>
    </xf>
    <xf numFmtId="164" fontId="11" fillId="12" borderId="11" xfId="0" applyNumberFormat="1" applyFont="1" applyFill="1" applyBorder="1" applyAlignment="1">
      <alignment horizontal="justify" vertical="center" wrapText="1"/>
    </xf>
    <xf numFmtId="164" fontId="22" fillId="3" borderId="4" xfId="0" applyNumberFormat="1" applyFont="1" applyFill="1" applyBorder="1" applyAlignment="1">
      <alignment horizontal="center" vertical="center" wrapText="1"/>
    </xf>
    <xf numFmtId="164" fontId="22" fillId="3" borderId="7" xfId="0" applyNumberFormat="1" applyFont="1" applyFill="1" applyBorder="1" applyAlignment="1">
      <alignment horizontal="center" vertical="center" wrapText="1"/>
    </xf>
    <xf numFmtId="164" fontId="35" fillId="0" borderId="33" xfId="1" applyNumberFormat="1" applyFont="1" applyFill="1" applyBorder="1" applyAlignment="1" applyProtection="1">
      <alignment horizontal="center" vertical="center" wrapText="1"/>
      <protection locked="0"/>
    </xf>
    <xf numFmtId="164" fontId="35" fillId="0" borderId="34" xfId="1" applyNumberFormat="1" applyFont="1" applyFill="1" applyBorder="1" applyAlignment="1" applyProtection="1">
      <alignment horizontal="center" vertical="center" wrapText="1"/>
      <protection locked="0"/>
    </xf>
    <xf numFmtId="164" fontId="31" fillId="3" borderId="4" xfId="0" applyNumberFormat="1" applyFont="1" applyFill="1" applyBorder="1" applyAlignment="1">
      <alignment horizontal="center" vertical="center" wrapText="1"/>
    </xf>
    <xf numFmtId="164" fontId="31" fillId="3" borderId="7" xfId="0" applyNumberFormat="1" applyFont="1" applyFill="1" applyBorder="1" applyAlignment="1">
      <alignment horizontal="center" vertical="center" wrapText="1"/>
    </xf>
    <xf numFmtId="10" fontId="36" fillId="11" borderId="43" xfId="1" applyNumberFormat="1" applyFont="1" applyFill="1" applyBorder="1" applyAlignment="1">
      <alignment horizontal="center" vertical="center" wrapText="1"/>
    </xf>
    <xf numFmtId="164" fontId="22" fillId="12" borderId="4" xfId="0" applyNumberFormat="1" applyFont="1" applyFill="1" applyBorder="1" applyAlignment="1">
      <alignment horizontal="left" vertical="center" wrapText="1"/>
    </xf>
    <xf numFmtId="164" fontId="22" fillId="12" borderId="7" xfId="0" applyNumberFormat="1" applyFont="1" applyFill="1" applyBorder="1" applyAlignment="1">
      <alignment horizontal="left" vertical="center" wrapText="1"/>
    </xf>
    <xf numFmtId="10" fontId="31" fillId="3" borderId="25" xfId="0" applyNumberFormat="1" applyFont="1" applyFill="1" applyBorder="1" applyAlignment="1">
      <alignment horizontal="center" vertical="center" wrapText="1"/>
    </xf>
    <xf numFmtId="10" fontId="31" fillId="3" borderId="26" xfId="0" applyNumberFormat="1" applyFont="1" applyFill="1" applyBorder="1" applyAlignment="1">
      <alignment horizontal="center" vertical="center" wrapText="1"/>
    </xf>
    <xf numFmtId="10" fontId="36" fillId="27" borderId="43" xfId="1" applyNumberFormat="1" applyFont="1" applyFill="1" applyBorder="1" applyAlignment="1">
      <alignment horizontal="center" vertical="center" wrapText="1"/>
    </xf>
    <xf numFmtId="164" fontId="39" fillId="26" borderId="4" xfId="0" applyNumberFormat="1" applyFont="1" applyFill="1" applyBorder="1" applyAlignment="1">
      <alignment horizontal="justify" vertical="center" wrapText="1"/>
    </xf>
    <xf numFmtId="164" fontId="39" fillId="26" borderId="7" xfId="0" applyNumberFormat="1" applyFont="1" applyFill="1" applyBorder="1" applyAlignment="1">
      <alignment horizontal="justify" vertical="center" wrapText="1"/>
    </xf>
    <xf numFmtId="164" fontId="39" fillId="26" borderId="11" xfId="0" applyNumberFormat="1" applyFont="1" applyFill="1" applyBorder="1" applyAlignment="1">
      <alignment horizontal="justify" vertical="center" wrapText="1"/>
    </xf>
    <xf numFmtId="164" fontId="39" fillId="26" borderId="14" xfId="0" applyNumberFormat="1" applyFont="1" applyFill="1" applyBorder="1" applyAlignment="1">
      <alignment horizontal="justify" vertical="center" wrapText="1"/>
    </xf>
    <xf numFmtId="164" fontId="22" fillId="12" borderId="4" xfId="0" applyNumberFormat="1" applyFont="1" applyFill="1" applyBorder="1" applyAlignment="1">
      <alignment horizontal="justify" vertical="center" wrapText="1"/>
    </xf>
    <xf numFmtId="164" fontId="22" fillId="12" borderId="7" xfId="0" applyNumberFormat="1" applyFont="1" applyFill="1" applyBorder="1" applyAlignment="1">
      <alignment horizontal="justify" vertical="center" wrapText="1"/>
    </xf>
    <xf numFmtId="164" fontId="22" fillId="12" borderId="11" xfId="0" applyNumberFormat="1" applyFont="1" applyFill="1" applyBorder="1" applyAlignment="1">
      <alignment horizontal="justify" vertical="center" wrapText="1"/>
    </xf>
    <xf numFmtId="164" fontId="22" fillId="12" borderId="14" xfId="0" applyNumberFormat="1" applyFont="1" applyFill="1" applyBorder="1" applyAlignment="1">
      <alignment horizontal="justify" vertical="center" wrapText="1"/>
    </xf>
    <xf numFmtId="164" fontId="11" fillId="12" borderId="27" xfId="0" applyNumberFormat="1" applyFont="1" applyFill="1" applyBorder="1" applyAlignment="1">
      <alignment horizontal="justify" vertical="center" wrapText="1"/>
    </xf>
    <xf numFmtId="164" fontId="11" fillId="12" borderId="28" xfId="0" applyNumberFormat="1" applyFont="1" applyFill="1" applyBorder="1" applyAlignment="1">
      <alignment horizontal="justify" vertical="center" wrapText="1"/>
    </xf>
    <xf numFmtId="164" fontId="47" fillId="12" borderId="27" xfId="0" applyNumberFormat="1" applyFont="1" applyFill="1" applyBorder="1" applyAlignment="1">
      <alignment horizontal="justify" vertical="center" wrapText="1"/>
    </xf>
    <xf numFmtId="164" fontId="47" fillId="12" borderId="28" xfId="0" applyNumberFormat="1" applyFont="1" applyFill="1" applyBorder="1" applyAlignment="1">
      <alignment horizontal="justify" vertical="center" wrapText="1"/>
    </xf>
    <xf numFmtId="0" fontId="36" fillId="27" borderId="43" xfId="1" applyNumberFormat="1" applyFont="1" applyFill="1" applyBorder="1" applyAlignment="1">
      <alignment horizontal="center" vertical="center" wrapText="1"/>
    </xf>
    <xf numFmtId="164" fontId="47" fillId="30" borderId="27" xfId="0" applyNumberFormat="1" applyFont="1" applyFill="1" applyBorder="1" applyAlignment="1">
      <alignment horizontal="justify" vertical="center" wrapText="1"/>
    </xf>
    <xf numFmtId="164" fontId="47" fillId="30" borderId="28" xfId="0" applyNumberFormat="1" applyFont="1" applyFill="1" applyBorder="1" applyAlignment="1">
      <alignment horizontal="justify" vertical="center" wrapText="1"/>
    </xf>
    <xf numFmtId="164" fontId="33" fillId="12" borderId="4" xfId="0" applyNumberFormat="1" applyFont="1" applyFill="1" applyBorder="1" applyAlignment="1">
      <alignment horizontal="center" vertical="center" wrapText="1"/>
    </xf>
    <xf numFmtId="164" fontId="33" fillId="12" borderId="7" xfId="0" applyNumberFormat="1" applyFont="1" applyFill="1" applyBorder="1" applyAlignment="1">
      <alignment horizontal="center" vertical="center" wrapText="1"/>
    </xf>
    <xf numFmtId="164" fontId="22" fillId="12" borderId="11" xfId="0" applyNumberFormat="1" applyFont="1" applyFill="1" applyBorder="1" applyAlignment="1">
      <alignment horizontal="center" vertical="center" wrapText="1"/>
    </xf>
    <xf numFmtId="164" fontId="22" fillId="12" borderId="14" xfId="0" applyNumberFormat="1" applyFont="1" applyFill="1" applyBorder="1" applyAlignment="1">
      <alignment horizontal="center" vertical="center" wrapText="1"/>
    </xf>
    <xf numFmtId="0" fontId="29" fillId="0" borderId="0" xfId="0" applyFont="1" applyAlignment="1" applyProtection="1">
      <alignment horizontal="center" vertical="center"/>
      <protection locked="0"/>
    </xf>
    <xf numFmtId="164" fontId="22" fillId="12" borderId="4" xfId="0" applyNumberFormat="1" applyFont="1" applyFill="1" applyBorder="1" applyAlignment="1">
      <alignment horizontal="center" vertical="center" wrapText="1"/>
    </xf>
    <xf numFmtId="164" fontId="22" fillId="12" borderId="7" xfId="0" applyNumberFormat="1" applyFont="1" applyFill="1" applyBorder="1" applyAlignment="1">
      <alignment horizontal="center" vertical="center" wrapText="1"/>
    </xf>
    <xf numFmtId="0" fontId="36" fillId="4" borderId="35" xfId="0" applyFont="1" applyFill="1" applyBorder="1" applyAlignment="1" applyProtection="1">
      <alignment horizontal="center" vertical="center" wrapText="1"/>
      <protection locked="0"/>
    </xf>
    <xf numFmtId="0" fontId="36" fillId="4" borderId="32" xfId="0" applyFont="1" applyFill="1" applyBorder="1" applyAlignment="1" applyProtection="1">
      <alignment horizontal="center" vertical="center" wrapText="1"/>
      <protection locked="0"/>
    </xf>
    <xf numFmtId="0" fontId="36" fillId="4" borderId="28" xfId="0" applyFont="1" applyFill="1" applyBorder="1" applyAlignment="1" applyProtection="1">
      <alignment horizontal="center" vertical="center" wrapText="1"/>
      <protection locked="0"/>
    </xf>
    <xf numFmtId="164" fontId="22" fillId="30" borderId="27" xfId="0" applyNumberFormat="1" applyFont="1" applyFill="1" applyBorder="1" applyAlignment="1">
      <alignment horizontal="justify" vertical="center" wrapText="1"/>
    </xf>
    <xf numFmtId="164" fontId="22" fillId="30" borderId="28" xfId="0" applyNumberFormat="1" applyFont="1" applyFill="1" applyBorder="1" applyAlignment="1">
      <alignment horizontal="justify" vertical="center" wrapText="1"/>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orcentaje" xfId="1" builtinId="5"/>
    <cellStyle name="Porcentaje 3" xfId="4" xr:uid="{00000000-0005-0000-0000-00000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50909"/>
      <color rgb="FFBC1097"/>
      <color rgb="FFA8D4A8"/>
      <color rgb="FF1B5542"/>
      <color rgb="FFB0DEBE"/>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1319009</xdr:colOff>
      <xdr:row>3</xdr:row>
      <xdr:rowOff>149193</xdr:rowOff>
    </xdr:from>
    <xdr:to>
      <xdr:col>18</xdr:col>
      <xdr:colOff>2346960</xdr:colOff>
      <xdr:row>5</xdr:row>
      <xdr:rowOff>609600</xdr:rowOff>
    </xdr:to>
    <xdr:sp macro="" textlink="">
      <xdr:nvSpPr>
        <xdr:cNvPr id="6" name="Flecha abajo 5">
          <a:extLst>
            <a:ext uri="{FF2B5EF4-FFF2-40B4-BE49-F238E27FC236}">
              <a16:creationId xmlns:a16="http://schemas.microsoft.com/office/drawing/2014/main" id="{00000000-0008-0000-0100-000006000000}"/>
            </a:ext>
          </a:extLst>
        </xdr:cNvPr>
        <xdr:cNvSpPr/>
      </xdr:nvSpPr>
      <xdr:spPr>
        <a:xfrm>
          <a:off x="67003409" y="2435193"/>
          <a:ext cx="1027951" cy="2289207"/>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editAs="oneCell">
    <xdr:from>
      <xdr:col>0</xdr:col>
      <xdr:colOff>1</xdr:colOff>
      <xdr:row>0</xdr:row>
      <xdr:rowOff>1</xdr:rowOff>
    </xdr:from>
    <xdr:to>
      <xdr:col>2</xdr:col>
      <xdr:colOff>487681</xdr:colOff>
      <xdr:row>2</xdr:row>
      <xdr:rowOff>304801</xdr:rowOff>
    </xdr:to>
    <xdr:pic>
      <xdr:nvPicPr>
        <xdr:cNvPr id="21" name="22 Imagen">
          <a:extLst>
            <a:ext uri="{FF2B5EF4-FFF2-40B4-BE49-F238E27FC236}">
              <a16:creationId xmlns:a16="http://schemas.microsoft.com/office/drawing/2014/main" id="{00000000-0008-0000-0100-000015000000}"/>
            </a:ext>
          </a:extLst>
        </xdr:cNvPr>
        <xdr:cNvPicPr/>
      </xdr:nvPicPr>
      <xdr:blipFill>
        <a:blip xmlns:r="http://schemas.openxmlformats.org/officeDocument/2006/relationships" r:embed="rId1"/>
        <a:stretch>
          <a:fillRect/>
        </a:stretch>
      </xdr:blipFill>
      <xdr:spPr>
        <a:xfrm>
          <a:off x="1" y="1"/>
          <a:ext cx="7193280" cy="1828800"/>
        </a:xfrm>
        <a:prstGeom prst="rect">
          <a:avLst/>
        </a:prstGeom>
      </xdr:spPr>
    </xdr:pic>
    <xdr:clientData/>
  </xdr:twoCellAnchor>
  <xdr:twoCellAnchor>
    <xdr:from>
      <xdr:col>66</xdr:col>
      <xdr:colOff>2057400</xdr:colOff>
      <xdr:row>3</xdr:row>
      <xdr:rowOff>647700</xdr:rowOff>
    </xdr:from>
    <xdr:to>
      <xdr:col>66</xdr:col>
      <xdr:colOff>2552721</xdr:colOff>
      <xdr:row>5</xdr:row>
      <xdr:rowOff>443283</xdr:rowOff>
    </xdr:to>
    <xdr:sp macro="" textlink="">
      <xdr:nvSpPr>
        <xdr:cNvPr id="25" name="Flecha abajo 24">
          <a:extLst>
            <a:ext uri="{FF2B5EF4-FFF2-40B4-BE49-F238E27FC236}">
              <a16:creationId xmlns:a16="http://schemas.microsoft.com/office/drawing/2014/main" id="{00000000-0008-0000-0100-000019000000}"/>
            </a:ext>
          </a:extLst>
        </xdr:cNvPr>
        <xdr:cNvSpPr/>
      </xdr:nvSpPr>
      <xdr:spPr>
        <a:xfrm>
          <a:off x="222923100" y="293370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67</xdr:col>
      <xdr:colOff>2247900</xdr:colOff>
      <xdr:row>3</xdr:row>
      <xdr:rowOff>533400</xdr:rowOff>
    </xdr:from>
    <xdr:to>
      <xdr:col>67</xdr:col>
      <xdr:colOff>2743221</xdr:colOff>
      <xdr:row>5</xdr:row>
      <xdr:rowOff>328983</xdr:rowOff>
    </xdr:to>
    <xdr:sp macro="" textlink="">
      <xdr:nvSpPr>
        <xdr:cNvPr id="26" name="Flecha abajo 25">
          <a:extLst>
            <a:ext uri="{FF2B5EF4-FFF2-40B4-BE49-F238E27FC236}">
              <a16:creationId xmlns:a16="http://schemas.microsoft.com/office/drawing/2014/main" id="{00000000-0008-0000-0100-00001A000000}"/>
            </a:ext>
          </a:extLst>
        </xdr:cNvPr>
        <xdr:cNvSpPr/>
      </xdr:nvSpPr>
      <xdr:spPr>
        <a:xfrm>
          <a:off x="228066600" y="281940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83</xdr:col>
      <xdr:colOff>2072640</xdr:colOff>
      <xdr:row>3</xdr:row>
      <xdr:rowOff>845820</xdr:rowOff>
    </xdr:from>
    <xdr:to>
      <xdr:col>83</xdr:col>
      <xdr:colOff>2567961</xdr:colOff>
      <xdr:row>5</xdr:row>
      <xdr:rowOff>641403</xdr:rowOff>
    </xdr:to>
    <xdr:sp macro="" textlink="">
      <xdr:nvSpPr>
        <xdr:cNvPr id="27" name="Flecha abajo 26">
          <a:extLst>
            <a:ext uri="{FF2B5EF4-FFF2-40B4-BE49-F238E27FC236}">
              <a16:creationId xmlns:a16="http://schemas.microsoft.com/office/drawing/2014/main" id="{00000000-0008-0000-0100-00001B000000}"/>
            </a:ext>
          </a:extLst>
        </xdr:cNvPr>
        <xdr:cNvSpPr/>
      </xdr:nvSpPr>
      <xdr:spPr>
        <a:xfrm>
          <a:off x="275051520" y="313182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84</xdr:col>
      <xdr:colOff>2263140</xdr:colOff>
      <xdr:row>3</xdr:row>
      <xdr:rowOff>731520</xdr:rowOff>
    </xdr:from>
    <xdr:to>
      <xdr:col>84</xdr:col>
      <xdr:colOff>2758461</xdr:colOff>
      <xdr:row>5</xdr:row>
      <xdr:rowOff>527103</xdr:rowOff>
    </xdr:to>
    <xdr:sp macro="" textlink="">
      <xdr:nvSpPr>
        <xdr:cNvPr id="28" name="Flecha abajo 27">
          <a:extLst>
            <a:ext uri="{FF2B5EF4-FFF2-40B4-BE49-F238E27FC236}">
              <a16:creationId xmlns:a16="http://schemas.microsoft.com/office/drawing/2014/main" id="{00000000-0008-0000-0100-00001C000000}"/>
            </a:ext>
          </a:extLst>
        </xdr:cNvPr>
        <xdr:cNvSpPr/>
      </xdr:nvSpPr>
      <xdr:spPr>
        <a:xfrm>
          <a:off x="280210260" y="301752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58</xdr:col>
      <xdr:colOff>1219200</xdr:colOff>
      <xdr:row>3</xdr:row>
      <xdr:rowOff>670560</xdr:rowOff>
    </xdr:from>
    <xdr:to>
      <xdr:col>58</xdr:col>
      <xdr:colOff>1714521</xdr:colOff>
      <xdr:row>5</xdr:row>
      <xdr:rowOff>466143</xdr:rowOff>
    </xdr:to>
    <xdr:sp macro="" textlink="">
      <xdr:nvSpPr>
        <xdr:cNvPr id="29" name="Flecha abajo 28">
          <a:extLst>
            <a:ext uri="{FF2B5EF4-FFF2-40B4-BE49-F238E27FC236}">
              <a16:creationId xmlns:a16="http://schemas.microsoft.com/office/drawing/2014/main" id="{00000000-0008-0000-0100-00001D000000}"/>
            </a:ext>
          </a:extLst>
        </xdr:cNvPr>
        <xdr:cNvSpPr/>
      </xdr:nvSpPr>
      <xdr:spPr>
        <a:xfrm>
          <a:off x="204795120" y="295656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75</xdr:col>
      <xdr:colOff>1036320</xdr:colOff>
      <xdr:row>3</xdr:row>
      <xdr:rowOff>762000</xdr:rowOff>
    </xdr:from>
    <xdr:to>
      <xdr:col>75</xdr:col>
      <xdr:colOff>1531641</xdr:colOff>
      <xdr:row>5</xdr:row>
      <xdr:rowOff>557583</xdr:rowOff>
    </xdr:to>
    <xdr:sp macro="" textlink="">
      <xdr:nvSpPr>
        <xdr:cNvPr id="30" name="Flecha abajo 29">
          <a:extLst>
            <a:ext uri="{FF2B5EF4-FFF2-40B4-BE49-F238E27FC236}">
              <a16:creationId xmlns:a16="http://schemas.microsoft.com/office/drawing/2014/main" id="{00000000-0008-0000-0100-00001E000000}"/>
            </a:ext>
          </a:extLst>
        </xdr:cNvPr>
        <xdr:cNvSpPr/>
      </xdr:nvSpPr>
      <xdr:spPr>
        <a:xfrm>
          <a:off x="258470400" y="304800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61</xdr:col>
      <xdr:colOff>975360</xdr:colOff>
      <xdr:row>3</xdr:row>
      <xdr:rowOff>561456</xdr:rowOff>
    </xdr:from>
    <xdr:to>
      <xdr:col>61</xdr:col>
      <xdr:colOff>2056788</xdr:colOff>
      <xdr:row>5</xdr:row>
      <xdr:rowOff>579825</xdr:rowOff>
    </xdr:to>
    <xdr:sp macro="" textlink="">
      <xdr:nvSpPr>
        <xdr:cNvPr id="31" name="Flecha abajo 30">
          <a:extLst>
            <a:ext uri="{FF2B5EF4-FFF2-40B4-BE49-F238E27FC236}">
              <a16:creationId xmlns:a16="http://schemas.microsoft.com/office/drawing/2014/main" id="{00000000-0008-0000-0100-00001F000000}"/>
            </a:ext>
          </a:extLst>
        </xdr:cNvPr>
        <xdr:cNvSpPr/>
      </xdr:nvSpPr>
      <xdr:spPr>
        <a:xfrm>
          <a:off x="211805520" y="2847456"/>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63</xdr:col>
      <xdr:colOff>157250</xdr:colOff>
      <xdr:row>3</xdr:row>
      <xdr:rowOff>518160</xdr:rowOff>
    </xdr:from>
    <xdr:to>
      <xdr:col>63</xdr:col>
      <xdr:colOff>1238678</xdr:colOff>
      <xdr:row>5</xdr:row>
      <xdr:rowOff>536529</xdr:rowOff>
    </xdr:to>
    <xdr:sp macro="" textlink="">
      <xdr:nvSpPr>
        <xdr:cNvPr id="32" name="Flecha abajo 31">
          <a:extLst>
            <a:ext uri="{FF2B5EF4-FFF2-40B4-BE49-F238E27FC236}">
              <a16:creationId xmlns:a16="http://schemas.microsoft.com/office/drawing/2014/main" id="{00000000-0008-0000-0100-000020000000}"/>
            </a:ext>
          </a:extLst>
        </xdr:cNvPr>
        <xdr:cNvSpPr/>
      </xdr:nvSpPr>
      <xdr:spPr>
        <a:xfrm>
          <a:off x="215803250" y="2804160"/>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78</xdr:col>
      <xdr:colOff>579120</xdr:colOff>
      <xdr:row>3</xdr:row>
      <xdr:rowOff>591936</xdr:rowOff>
    </xdr:from>
    <xdr:to>
      <xdr:col>78</xdr:col>
      <xdr:colOff>1660548</xdr:colOff>
      <xdr:row>5</xdr:row>
      <xdr:rowOff>610305</xdr:rowOff>
    </xdr:to>
    <xdr:sp macro="" textlink="">
      <xdr:nvSpPr>
        <xdr:cNvPr id="35" name="Flecha abajo 34">
          <a:extLst>
            <a:ext uri="{FF2B5EF4-FFF2-40B4-BE49-F238E27FC236}">
              <a16:creationId xmlns:a16="http://schemas.microsoft.com/office/drawing/2014/main" id="{00000000-0008-0000-0100-000023000000}"/>
            </a:ext>
          </a:extLst>
        </xdr:cNvPr>
        <xdr:cNvSpPr/>
      </xdr:nvSpPr>
      <xdr:spPr>
        <a:xfrm>
          <a:off x="265694160" y="2877936"/>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80</xdr:col>
      <xdr:colOff>431570</xdr:colOff>
      <xdr:row>3</xdr:row>
      <xdr:rowOff>548640</xdr:rowOff>
    </xdr:from>
    <xdr:to>
      <xdr:col>80</xdr:col>
      <xdr:colOff>1512998</xdr:colOff>
      <xdr:row>5</xdr:row>
      <xdr:rowOff>567009</xdr:rowOff>
    </xdr:to>
    <xdr:sp macro="" textlink="">
      <xdr:nvSpPr>
        <xdr:cNvPr id="36" name="Flecha abajo 35">
          <a:extLst>
            <a:ext uri="{FF2B5EF4-FFF2-40B4-BE49-F238E27FC236}">
              <a16:creationId xmlns:a16="http://schemas.microsoft.com/office/drawing/2014/main" id="{00000000-0008-0000-0100-000024000000}"/>
            </a:ext>
          </a:extLst>
        </xdr:cNvPr>
        <xdr:cNvSpPr/>
      </xdr:nvSpPr>
      <xdr:spPr>
        <a:xfrm>
          <a:off x="269691890" y="2834640"/>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33"/>
  <sheetViews>
    <sheetView topLeftCell="A14" workbookViewId="0">
      <selection activeCell="B9" sqref="B9"/>
    </sheetView>
  </sheetViews>
  <sheetFormatPr baseColWidth="10" defaultColWidth="11" defaultRowHeight="15.75"/>
  <cols>
    <col min="1" max="1" width="23.125" customWidth="1"/>
  </cols>
  <sheetData>
    <row r="1" spans="1:1">
      <c r="A1" s="2"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14</v>
      </c>
    </row>
    <row r="16" spans="1:1">
      <c r="A16" s="1" t="s">
        <v>15</v>
      </c>
    </row>
    <row r="17" spans="1:1">
      <c r="A17" s="1" t="s">
        <v>16</v>
      </c>
    </row>
    <row r="18" spans="1:1">
      <c r="A18" s="1" t="s">
        <v>17</v>
      </c>
    </row>
    <row r="19" spans="1:1">
      <c r="A19" s="1" t="s">
        <v>18</v>
      </c>
    </row>
    <row r="20" spans="1:1">
      <c r="A20" s="1" t="s">
        <v>19</v>
      </c>
    </row>
    <row r="21" spans="1:1">
      <c r="A21" s="1" t="s">
        <v>20</v>
      </c>
    </row>
    <row r="22" spans="1:1">
      <c r="A22" s="1" t="s">
        <v>21</v>
      </c>
    </row>
    <row r="23" spans="1:1">
      <c r="A23" s="1" t="s">
        <v>22</v>
      </c>
    </row>
    <row r="24" spans="1:1">
      <c r="A24" s="1" t="s">
        <v>23</v>
      </c>
    </row>
    <row r="25" spans="1:1">
      <c r="A25" s="1" t="s">
        <v>24</v>
      </c>
    </row>
    <row r="26" spans="1:1">
      <c r="A26" s="1" t="s">
        <v>25</v>
      </c>
    </row>
    <row r="27" spans="1:1">
      <c r="A27" s="1" t="s">
        <v>26</v>
      </c>
    </row>
    <row r="28" spans="1:1">
      <c r="A28" s="1" t="s">
        <v>27</v>
      </c>
    </row>
    <row r="29" spans="1:1">
      <c r="A29" s="1" t="s">
        <v>28</v>
      </c>
    </row>
    <row r="30" spans="1:1">
      <c r="A30" s="1" t="s">
        <v>29</v>
      </c>
    </row>
    <row r="31" spans="1:1">
      <c r="A31" s="1" t="s">
        <v>30</v>
      </c>
    </row>
    <row r="32" spans="1:1">
      <c r="A32" s="1" t="s">
        <v>31</v>
      </c>
    </row>
    <row r="33" spans="1:1">
      <c r="A33" s="1"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M38"/>
  <sheetViews>
    <sheetView showGridLines="0" tabSelected="1" zoomScale="25" zoomScaleNormal="25" workbookViewId="0">
      <pane xSplit="7" ySplit="10" topLeftCell="BG26" activePane="bottomRight" state="frozen"/>
      <selection pane="topRight"/>
      <selection pane="bottomLeft"/>
      <selection pane="bottomRight" activeCell="BL27" sqref="BL27:BL28"/>
    </sheetView>
  </sheetViews>
  <sheetFormatPr baseColWidth="10" defaultColWidth="0" defaultRowHeight="0" customHeight="1" zeroHeight="1"/>
  <cols>
    <col min="1" max="1" width="66.5" style="90" customWidth="1"/>
    <col min="2" max="2" width="21.625" style="5" customWidth="1"/>
    <col min="3" max="3" width="147.75" style="5" customWidth="1"/>
    <col min="4" max="4" width="177" style="5" hidden="1" customWidth="1"/>
    <col min="5" max="5" width="147.75" style="6" customWidth="1"/>
    <col min="6" max="6" width="52.25" style="90" bestFit="1" customWidth="1"/>
    <col min="7" max="7" width="99.75" style="90" customWidth="1"/>
    <col min="8" max="8" width="46" style="14" customWidth="1"/>
    <col min="9" max="9" width="46" style="14" hidden="1" customWidth="1"/>
    <col min="10" max="10" width="46" style="14" customWidth="1"/>
    <col min="11" max="11" width="46" style="14" hidden="1" customWidth="1"/>
    <col min="12" max="12" width="46" style="14" customWidth="1"/>
    <col min="13" max="13" width="46" style="14" hidden="1" customWidth="1"/>
    <col min="14" max="14" width="46" style="14" customWidth="1"/>
    <col min="15" max="15" width="46" style="14" hidden="1" customWidth="1"/>
    <col min="16" max="19" width="47" style="14" customWidth="1"/>
    <col min="20" max="23" width="46.25" style="14" customWidth="1"/>
    <col min="24" max="24" width="30.25" style="14" customWidth="1"/>
    <col min="25" max="27" width="46.25" style="14" customWidth="1"/>
    <col min="28" max="28" width="26.75" style="14" customWidth="1"/>
    <col min="29" max="29" width="27.875" style="14" customWidth="1"/>
    <col min="30" max="30" width="31.75" style="14" customWidth="1"/>
    <col min="31" max="31" width="29.625" style="14" customWidth="1"/>
    <col min="32" max="32" width="37.125" style="14" customWidth="1"/>
    <col min="33" max="33" width="118.625" style="22" customWidth="1"/>
    <col min="34" max="34" width="90.125" style="22" customWidth="1"/>
    <col min="35" max="35" width="65.125" style="5" customWidth="1"/>
    <col min="36" max="36" width="63.625" style="5" customWidth="1"/>
    <col min="37" max="37" width="60" style="5" customWidth="1"/>
    <col min="38" max="38" width="82" style="5" customWidth="1"/>
    <col min="39" max="39" width="9.875" style="5" customWidth="1"/>
    <col min="40" max="41" width="26.75" style="5" customWidth="1"/>
    <col min="42" max="42" width="44" style="5" customWidth="1"/>
    <col min="43" max="43" width="26.75" style="5" customWidth="1"/>
    <col min="44" max="44" width="28.875" style="5" customWidth="1"/>
    <col min="45" max="48" width="26.75" style="5" customWidth="1"/>
    <col min="49" max="49" width="38.75" style="5" customWidth="1"/>
    <col min="50" max="51" width="65.125" style="5" customWidth="1"/>
    <col min="52" max="52" width="65.125" style="5" hidden="1" customWidth="1"/>
    <col min="53" max="53" width="65.125" style="5" customWidth="1"/>
    <col min="54" max="54" width="45.5" style="5" customWidth="1"/>
    <col min="55" max="55" width="65.125" style="5" customWidth="1"/>
    <col min="56" max="56" width="9.875" style="5" customWidth="1"/>
    <col min="57" max="57" width="28.25" style="5" customWidth="1"/>
    <col min="58" max="58" width="26" style="5" customWidth="1"/>
    <col min="59" max="59" width="37" style="5" customWidth="1"/>
    <col min="60" max="60" width="26" style="5" customWidth="1"/>
    <col min="61" max="61" width="32" style="5" customWidth="1"/>
    <col min="62" max="62" width="36.375" style="5" customWidth="1"/>
    <col min="63" max="63" width="26.625" style="5" customWidth="1"/>
    <col min="64" max="64" width="31.75" style="5" customWidth="1"/>
    <col min="65" max="65" width="27.625" style="5" customWidth="1"/>
    <col min="66" max="66" width="32" style="5" customWidth="1"/>
    <col min="67" max="72" width="65.125" style="5" customWidth="1"/>
    <col min="73" max="73" width="9" style="5" customWidth="1"/>
    <col min="74" max="74" width="22.75" style="5" customWidth="1"/>
    <col min="75" max="75" width="37.25" style="5" customWidth="1"/>
    <col min="76" max="76" width="35.5" style="5" hidden="1" customWidth="1"/>
    <col min="77" max="77" width="28.625" style="5" hidden="1" customWidth="1"/>
    <col min="78" max="78" width="36.25" style="5" hidden="1" customWidth="1"/>
    <col min="79" max="80" width="27.125" style="5" hidden="1" customWidth="1"/>
    <col min="81" max="81" width="27.125" style="14" hidden="1" customWidth="1"/>
    <col min="82" max="83" width="26.875" style="5" hidden="1" customWidth="1"/>
    <col min="84" max="88" width="65.125" style="5" hidden="1" customWidth="1"/>
    <col min="89" max="89" width="86.25" style="5" hidden="1" customWidth="1"/>
    <col min="90" max="91" width="9" style="5" customWidth="1"/>
    <col min="92" max="16384" width="9" style="5" hidden="1"/>
  </cols>
  <sheetData>
    <row r="1" spans="1:89" ht="51.75">
      <c r="X1" s="237" t="s">
        <v>33</v>
      </c>
      <c r="Y1" s="238"/>
      <c r="Z1" s="238"/>
      <c r="AA1" s="239"/>
      <c r="AN1" s="241" t="s">
        <v>34</v>
      </c>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row>
    <row r="2" spans="1:89" ht="51.75">
      <c r="X2" s="240"/>
      <c r="Y2" s="241"/>
      <c r="Z2" s="241"/>
      <c r="AA2" s="242"/>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row>
    <row r="3" spans="1:89" ht="60" customHeight="1">
      <c r="X3" s="243"/>
      <c r="Y3" s="244"/>
      <c r="Z3" s="244"/>
      <c r="AA3" s="245"/>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row>
    <row r="4" spans="1:89" s="4" customFormat="1" ht="84.6" customHeight="1">
      <c r="A4" s="282" t="s">
        <v>35</v>
      </c>
      <c r="B4" s="282"/>
      <c r="C4" s="282"/>
      <c r="D4" s="282"/>
      <c r="E4" s="282"/>
      <c r="F4" s="282"/>
      <c r="G4" s="183"/>
      <c r="H4" s="9"/>
      <c r="I4" s="9"/>
      <c r="J4" s="9"/>
      <c r="K4" s="9"/>
      <c r="L4" s="9"/>
      <c r="M4" s="9"/>
      <c r="N4" s="9"/>
      <c r="O4" s="9"/>
      <c r="P4" s="9"/>
      <c r="Q4" s="9"/>
      <c r="R4" s="9"/>
      <c r="S4" s="9"/>
      <c r="T4" s="9"/>
      <c r="U4" s="9"/>
      <c r="V4" s="9"/>
      <c r="W4" s="9"/>
      <c r="X4" s="9"/>
      <c r="Y4" s="9"/>
      <c r="Z4" s="9"/>
      <c r="AA4" s="9"/>
      <c r="AB4" s="9"/>
      <c r="AC4" s="9"/>
      <c r="AD4" s="9"/>
      <c r="AE4" s="9"/>
      <c r="AF4" s="9"/>
      <c r="AG4" s="23"/>
      <c r="AH4" s="23"/>
      <c r="AI4" s="8"/>
      <c r="AJ4" s="8"/>
      <c r="AK4" s="8"/>
      <c r="AL4" s="8"/>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CC4" s="14"/>
    </row>
    <row r="5" spans="1:89" s="4" customFormat="1" ht="51.75">
      <c r="A5" s="90"/>
      <c r="E5" s="7"/>
      <c r="F5" s="90"/>
      <c r="G5" s="90"/>
      <c r="H5" s="14"/>
      <c r="I5" s="14"/>
      <c r="J5" s="14"/>
      <c r="K5" s="14"/>
      <c r="L5" s="14"/>
      <c r="M5" s="14"/>
      <c r="N5" s="14"/>
      <c r="O5" s="14"/>
      <c r="P5" s="14"/>
      <c r="Q5" s="14"/>
      <c r="R5" s="14"/>
      <c r="S5" s="14"/>
      <c r="T5" s="14"/>
      <c r="U5" s="14"/>
      <c r="V5" s="14"/>
      <c r="W5" s="14"/>
      <c r="X5" s="14"/>
      <c r="Y5" s="14"/>
      <c r="Z5" s="14"/>
      <c r="AA5" s="14"/>
      <c r="AB5" s="14"/>
      <c r="AC5" s="14"/>
      <c r="AD5" s="14"/>
      <c r="AE5" s="14"/>
      <c r="AF5" s="14"/>
      <c r="AG5" s="22"/>
      <c r="AH5" s="22"/>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CC5" s="14"/>
    </row>
    <row r="6" spans="1:89" s="4" customFormat="1" ht="53.25" thickBot="1">
      <c r="A6" s="246" t="s">
        <v>36</v>
      </c>
      <c r="B6" s="246"/>
      <c r="C6" s="246"/>
      <c r="D6" s="247" t="s">
        <v>37</v>
      </c>
      <c r="E6" s="247"/>
      <c r="F6" s="90"/>
      <c r="G6" s="90"/>
      <c r="H6" s="14"/>
      <c r="I6" s="14"/>
      <c r="J6" s="14"/>
      <c r="K6" s="14"/>
      <c r="L6" s="14"/>
      <c r="M6" s="14"/>
      <c r="N6" s="14"/>
      <c r="O6" s="14"/>
      <c r="P6" s="14"/>
      <c r="Q6" s="14"/>
      <c r="R6" s="14"/>
      <c r="S6" s="14"/>
      <c r="T6" s="14"/>
      <c r="U6" s="14"/>
      <c r="V6" s="14"/>
      <c r="W6" s="14"/>
      <c r="X6" s="14"/>
      <c r="Y6" s="14"/>
      <c r="Z6" s="14"/>
      <c r="AA6" s="14"/>
      <c r="AB6" s="9"/>
      <c r="AC6" s="9"/>
      <c r="AD6" s="9"/>
      <c r="AE6" s="9"/>
      <c r="AF6" s="9"/>
      <c r="AG6" s="23"/>
      <c r="AH6" s="23"/>
      <c r="AI6" s="3"/>
      <c r="AJ6" s="3"/>
      <c r="AK6" s="3"/>
      <c r="AL6" s="3"/>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CC6" s="14"/>
    </row>
    <row r="7" spans="1:89" s="28" customFormat="1" ht="258" customHeight="1" thickBot="1">
      <c r="A7" s="97"/>
      <c r="B7" s="26"/>
      <c r="C7" s="26"/>
      <c r="D7" s="27"/>
      <c r="E7" s="27"/>
      <c r="F7" s="90"/>
      <c r="G7" s="90"/>
      <c r="H7" s="29" t="s">
        <v>38</v>
      </c>
      <c r="I7" s="29"/>
      <c r="J7" s="29"/>
      <c r="K7" s="29"/>
      <c r="L7" s="29"/>
      <c r="M7" s="29"/>
      <c r="N7" s="29"/>
      <c r="O7" s="29"/>
      <c r="P7" s="29"/>
      <c r="Q7" s="177"/>
      <c r="R7" s="178"/>
      <c r="S7" s="139" t="s">
        <v>39</v>
      </c>
      <c r="T7" s="280" t="s">
        <v>40</v>
      </c>
      <c r="U7" s="281"/>
      <c r="V7" s="281"/>
      <c r="W7" s="281"/>
      <c r="X7" s="281"/>
      <c r="Y7" s="281"/>
      <c r="Z7" s="281"/>
      <c r="AA7" s="281"/>
      <c r="AB7" s="138"/>
      <c r="AC7" s="138"/>
      <c r="AD7" s="168"/>
      <c r="AE7" s="141"/>
      <c r="AF7" s="141"/>
      <c r="AG7" s="168"/>
      <c r="AH7" s="168"/>
      <c r="AI7" s="138"/>
      <c r="AJ7" s="138"/>
      <c r="AK7" s="138"/>
      <c r="AL7" s="138"/>
      <c r="AN7" s="4"/>
      <c r="AO7" s="4"/>
      <c r="AP7" s="182"/>
      <c r="AQ7" s="142"/>
      <c r="AR7" s="142"/>
      <c r="AS7" s="182"/>
      <c r="AT7" s="142"/>
      <c r="AU7" s="182"/>
      <c r="AV7" s="142"/>
      <c r="AW7" s="142"/>
      <c r="AX7" s="182"/>
      <c r="AY7" s="182"/>
      <c r="AZ7" s="4"/>
      <c r="BA7" s="137"/>
      <c r="BB7" s="137"/>
      <c r="BC7" s="136"/>
      <c r="BE7" s="36" t="s">
        <v>41</v>
      </c>
      <c r="BF7" s="36"/>
      <c r="BG7" s="140" t="s">
        <v>42</v>
      </c>
      <c r="BH7" s="36"/>
      <c r="BI7" s="36"/>
      <c r="BJ7" s="143" t="s">
        <v>43</v>
      </c>
      <c r="BK7" s="142"/>
      <c r="BL7" s="143" t="s">
        <v>43</v>
      </c>
      <c r="BM7" s="36"/>
      <c r="BN7" s="36"/>
      <c r="BO7" s="140" t="s">
        <v>44</v>
      </c>
      <c r="BP7" s="140" t="s">
        <v>45</v>
      </c>
      <c r="BQ7" s="36"/>
      <c r="BR7" s="36"/>
      <c r="BS7" s="36"/>
      <c r="BT7" s="136"/>
      <c r="BU7" s="36"/>
      <c r="BV7" s="36"/>
      <c r="BW7" s="36"/>
      <c r="BX7" s="140" t="s">
        <v>42</v>
      </c>
      <c r="BY7" s="36"/>
      <c r="BZ7" s="36"/>
      <c r="CA7" s="143" t="s">
        <v>43</v>
      </c>
      <c r="CB7" s="142"/>
      <c r="CC7" s="143" t="s">
        <v>43</v>
      </c>
      <c r="CD7" s="36"/>
      <c r="CE7" s="36"/>
      <c r="CF7" s="140" t="s">
        <v>44</v>
      </c>
      <c r="CG7" s="140" t="s">
        <v>45</v>
      </c>
      <c r="CK7" s="136"/>
    </row>
    <row r="8" spans="1:89" s="90" customFormat="1" ht="73.900000000000006" customHeight="1" thickBot="1">
      <c r="A8" s="199" t="s">
        <v>46</v>
      </c>
      <c r="B8" s="199" t="s">
        <v>47</v>
      </c>
      <c r="C8" s="199" t="s">
        <v>48</v>
      </c>
      <c r="D8" s="199" t="s">
        <v>49</v>
      </c>
      <c r="E8" s="199" t="s">
        <v>50</v>
      </c>
      <c r="F8" s="199" t="s">
        <v>51</v>
      </c>
      <c r="G8" s="248" t="s">
        <v>52</v>
      </c>
      <c r="H8" s="263" t="s">
        <v>53</v>
      </c>
      <c r="I8" s="264"/>
      <c r="J8" s="264"/>
      <c r="K8" s="264"/>
      <c r="L8" s="264"/>
      <c r="M8" s="264"/>
      <c r="N8" s="264"/>
      <c r="O8" s="264"/>
      <c r="P8" s="264"/>
      <c r="Q8" s="265"/>
      <c r="R8" s="265"/>
      <c r="S8" s="266"/>
      <c r="T8" s="267" t="s">
        <v>54</v>
      </c>
      <c r="U8" s="267"/>
      <c r="V8" s="267"/>
      <c r="W8" s="267"/>
      <c r="X8" s="267"/>
      <c r="Y8" s="267"/>
      <c r="Z8" s="267"/>
      <c r="AA8" s="268"/>
      <c r="AB8" s="277" t="s">
        <v>55</v>
      </c>
      <c r="AC8" s="278"/>
      <c r="AD8" s="278"/>
      <c r="AE8" s="278"/>
      <c r="AF8" s="278"/>
      <c r="AG8" s="278"/>
      <c r="AH8" s="278"/>
      <c r="AI8" s="278"/>
      <c r="AJ8" s="278"/>
      <c r="AK8" s="278"/>
      <c r="AL8" s="279"/>
      <c r="AN8" s="269" t="s">
        <v>56</v>
      </c>
      <c r="AO8" s="270"/>
      <c r="AP8" s="270"/>
      <c r="AQ8" s="270"/>
      <c r="AR8" s="270"/>
      <c r="AS8" s="270"/>
      <c r="AT8" s="270"/>
      <c r="AU8" s="270"/>
      <c r="AV8" s="270"/>
      <c r="AW8" s="270"/>
      <c r="AX8" s="270"/>
      <c r="AY8" s="270"/>
      <c r="AZ8" s="270"/>
      <c r="BA8" s="270"/>
      <c r="BB8" s="270"/>
      <c r="BC8" s="270"/>
      <c r="BE8" s="361" t="s">
        <v>57</v>
      </c>
      <c r="BF8" s="362"/>
      <c r="BG8" s="362"/>
      <c r="BH8" s="362"/>
      <c r="BI8" s="362"/>
      <c r="BJ8" s="362"/>
      <c r="BK8" s="362"/>
      <c r="BL8" s="362"/>
      <c r="BM8" s="362"/>
      <c r="BN8" s="362"/>
      <c r="BO8" s="362"/>
      <c r="BP8" s="362"/>
      <c r="BQ8" s="362"/>
      <c r="BR8" s="362"/>
      <c r="BS8" s="362"/>
      <c r="BT8" s="363"/>
      <c r="BV8" s="361" t="s">
        <v>58</v>
      </c>
      <c r="BW8" s="362"/>
      <c r="BX8" s="362"/>
      <c r="BY8" s="362"/>
      <c r="BZ8" s="362"/>
      <c r="CA8" s="362"/>
      <c r="CB8" s="362"/>
      <c r="CC8" s="362"/>
      <c r="CD8" s="362"/>
      <c r="CE8" s="362"/>
      <c r="CF8" s="362"/>
      <c r="CG8" s="362"/>
      <c r="CH8" s="362"/>
      <c r="CI8" s="362"/>
      <c r="CJ8" s="362"/>
      <c r="CK8" s="363"/>
    </row>
    <row r="9" spans="1:89" s="90" customFormat="1" ht="60.6" customHeight="1" thickBot="1">
      <c r="A9" s="200"/>
      <c r="B9" s="200"/>
      <c r="C9" s="200"/>
      <c r="D9" s="200"/>
      <c r="E9" s="200"/>
      <c r="F9" s="200"/>
      <c r="G9" s="249"/>
      <c r="H9" s="271" t="s">
        <v>59</v>
      </c>
      <c r="I9" s="272"/>
      <c r="J9" s="272"/>
      <c r="K9" s="272"/>
      <c r="L9" s="272"/>
      <c r="M9" s="272"/>
      <c r="N9" s="273"/>
      <c r="O9" s="151"/>
      <c r="P9" s="274" t="s">
        <v>60</v>
      </c>
      <c r="Q9" s="275"/>
      <c r="R9" s="275"/>
      <c r="S9" s="276"/>
      <c r="T9" s="272" t="s">
        <v>59</v>
      </c>
      <c r="U9" s="272"/>
      <c r="V9" s="272"/>
      <c r="W9" s="272"/>
      <c r="X9" s="274" t="s">
        <v>60</v>
      </c>
      <c r="Y9" s="275"/>
      <c r="Z9" s="275"/>
      <c r="AA9" s="276"/>
      <c r="AB9" s="277"/>
      <c r="AC9" s="278"/>
      <c r="AD9" s="278"/>
      <c r="AE9" s="278"/>
      <c r="AF9" s="278"/>
      <c r="AG9" s="278"/>
      <c r="AH9" s="278"/>
      <c r="AI9" s="278"/>
      <c r="AJ9" s="278"/>
      <c r="AK9" s="278"/>
      <c r="AL9" s="279"/>
      <c r="AN9" s="251" t="s">
        <v>61</v>
      </c>
      <c r="AO9" s="252"/>
      <c r="AP9" s="252"/>
      <c r="AQ9" s="252"/>
      <c r="AR9" s="253"/>
      <c r="AS9" s="254" t="s">
        <v>62</v>
      </c>
      <c r="AT9" s="255"/>
      <c r="AU9" s="255"/>
      <c r="AV9" s="255"/>
      <c r="AW9" s="256"/>
      <c r="AX9" s="257" t="s">
        <v>63</v>
      </c>
      <c r="AY9" s="259" t="s">
        <v>64</v>
      </c>
      <c r="AZ9" s="261" t="s">
        <v>65</v>
      </c>
      <c r="BA9" s="261" t="s">
        <v>66</v>
      </c>
      <c r="BB9" s="261" t="s">
        <v>67</v>
      </c>
      <c r="BC9" s="261" t="s">
        <v>68</v>
      </c>
      <c r="BE9" s="251" t="s">
        <v>61</v>
      </c>
      <c r="BF9" s="252"/>
      <c r="BG9" s="252"/>
      <c r="BH9" s="252"/>
      <c r="BI9" s="253"/>
      <c r="BJ9" s="254" t="s">
        <v>62</v>
      </c>
      <c r="BK9" s="255"/>
      <c r="BL9" s="255"/>
      <c r="BM9" s="255"/>
      <c r="BN9" s="256"/>
      <c r="BO9" s="257" t="s">
        <v>63</v>
      </c>
      <c r="BP9" s="259" t="s">
        <v>64</v>
      </c>
      <c r="BQ9" s="261" t="s">
        <v>65</v>
      </c>
      <c r="BR9" s="261" t="s">
        <v>66</v>
      </c>
      <c r="BS9" s="261" t="s">
        <v>67</v>
      </c>
      <c r="BT9" s="261" t="s">
        <v>68</v>
      </c>
      <c r="BV9" s="251" t="s">
        <v>61</v>
      </c>
      <c r="BW9" s="252"/>
      <c r="BX9" s="252"/>
      <c r="BY9" s="252"/>
      <c r="BZ9" s="96"/>
      <c r="CA9" s="283" t="s">
        <v>62</v>
      </c>
      <c r="CB9" s="284"/>
      <c r="CC9" s="284"/>
      <c r="CD9" s="284"/>
      <c r="CE9" s="285"/>
      <c r="CF9" s="257" t="s">
        <v>63</v>
      </c>
      <c r="CG9" s="259" t="s">
        <v>64</v>
      </c>
      <c r="CH9" s="261" t="s">
        <v>65</v>
      </c>
      <c r="CI9" s="261" t="s">
        <v>66</v>
      </c>
      <c r="CJ9" s="261" t="s">
        <v>67</v>
      </c>
      <c r="CK9" s="261" t="s">
        <v>68</v>
      </c>
    </row>
    <row r="10" spans="1:89" s="90" customFormat="1" ht="105">
      <c r="A10" s="201"/>
      <c r="B10" s="201"/>
      <c r="C10" s="201"/>
      <c r="D10" s="201"/>
      <c r="E10" s="201"/>
      <c r="F10" s="201"/>
      <c r="G10" s="250"/>
      <c r="H10" s="112" t="s">
        <v>69</v>
      </c>
      <c r="I10" s="115"/>
      <c r="J10" s="113" t="s">
        <v>70</v>
      </c>
      <c r="K10" s="113"/>
      <c r="L10" s="113" t="s">
        <v>71</v>
      </c>
      <c r="M10" s="113"/>
      <c r="N10" s="113" t="s">
        <v>72</v>
      </c>
      <c r="O10" s="113"/>
      <c r="P10" s="113" t="s">
        <v>69</v>
      </c>
      <c r="Q10" s="113" t="s">
        <v>70</v>
      </c>
      <c r="R10" s="113" t="s">
        <v>71</v>
      </c>
      <c r="S10" s="114" t="s">
        <v>72</v>
      </c>
      <c r="T10" s="115" t="s">
        <v>69</v>
      </c>
      <c r="U10" s="113" t="s">
        <v>70</v>
      </c>
      <c r="V10" s="113" t="s">
        <v>71</v>
      </c>
      <c r="W10" s="113" t="s">
        <v>72</v>
      </c>
      <c r="X10" s="113" t="s">
        <v>69</v>
      </c>
      <c r="Y10" s="113" t="s">
        <v>70</v>
      </c>
      <c r="Z10" s="113" t="s">
        <v>71</v>
      </c>
      <c r="AA10" s="114" t="s">
        <v>72</v>
      </c>
      <c r="AB10" s="117" t="s">
        <v>73</v>
      </c>
      <c r="AC10" s="117" t="s">
        <v>74</v>
      </c>
      <c r="AD10" s="93" t="s">
        <v>75</v>
      </c>
      <c r="AE10" s="117" t="s">
        <v>74</v>
      </c>
      <c r="AF10" s="118" t="s">
        <v>76</v>
      </c>
      <c r="AG10" s="119" t="s">
        <v>63</v>
      </c>
      <c r="AH10" s="119" t="s">
        <v>64</v>
      </c>
      <c r="AI10" s="113" t="s">
        <v>65</v>
      </c>
      <c r="AJ10" s="116" t="s">
        <v>66</v>
      </c>
      <c r="AK10" s="114" t="s">
        <v>67</v>
      </c>
      <c r="AL10" s="116" t="s">
        <v>68</v>
      </c>
      <c r="AN10" s="91" t="s">
        <v>73</v>
      </c>
      <c r="AO10" s="92" t="s">
        <v>74</v>
      </c>
      <c r="AP10" s="93" t="s">
        <v>75</v>
      </c>
      <c r="AQ10" s="92" t="s">
        <v>74</v>
      </c>
      <c r="AR10" s="94" t="s">
        <v>76</v>
      </c>
      <c r="AS10" s="91" t="s">
        <v>73</v>
      </c>
      <c r="AT10" s="92" t="s">
        <v>74</v>
      </c>
      <c r="AU10" s="92" t="s">
        <v>75</v>
      </c>
      <c r="AV10" s="95" t="s">
        <v>74</v>
      </c>
      <c r="AW10" s="94" t="s">
        <v>76</v>
      </c>
      <c r="AX10" s="258"/>
      <c r="AY10" s="260"/>
      <c r="AZ10" s="262"/>
      <c r="BA10" s="262"/>
      <c r="BB10" s="262"/>
      <c r="BC10" s="262"/>
      <c r="BE10" s="91" t="s">
        <v>73</v>
      </c>
      <c r="BF10" s="92" t="s">
        <v>74</v>
      </c>
      <c r="BG10" s="93" t="s">
        <v>75</v>
      </c>
      <c r="BH10" s="92" t="s">
        <v>74</v>
      </c>
      <c r="BI10" s="94" t="s">
        <v>76</v>
      </c>
      <c r="BJ10" s="91" t="s">
        <v>73</v>
      </c>
      <c r="BK10" s="92" t="s">
        <v>74</v>
      </c>
      <c r="BL10" s="92" t="s">
        <v>75</v>
      </c>
      <c r="BM10" s="95" t="s">
        <v>74</v>
      </c>
      <c r="BN10" s="94" t="s">
        <v>76</v>
      </c>
      <c r="BO10" s="258"/>
      <c r="BP10" s="260"/>
      <c r="BQ10" s="262"/>
      <c r="BR10" s="262"/>
      <c r="BS10" s="262"/>
      <c r="BT10" s="262"/>
      <c r="BV10" s="120" t="s">
        <v>73</v>
      </c>
      <c r="BW10" s="117" t="s">
        <v>74</v>
      </c>
      <c r="BX10" s="93" t="s">
        <v>75</v>
      </c>
      <c r="BY10" s="117" t="s">
        <v>74</v>
      </c>
      <c r="BZ10" s="94" t="s">
        <v>76</v>
      </c>
      <c r="CA10" s="120" t="s">
        <v>73</v>
      </c>
      <c r="CB10" s="117" t="s">
        <v>74</v>
      </c>
      <c r="CC10" s="117" t="s">
        <v>75</v>
      </c>
      <c r="CD10" s="117" t="s">
        <v>74</v>
      </c>
      <c r="CE10" s="94" t="s">
        <v>76</v>
      </c>
      <c r="CF10" s="258"/>
      <c r="CG10" s="260"/>
      <c r="CH10" s="262"/>
      <c r="CI10" s="262"/>
      <c r="CJ10" s="262"/>
      <c r="CK10" s="262"/>
    </row>
    <row r="11" spans="1:89" s="4" customFormat="1" ht="103.5">
      <c r="A11" s="209" t="s">
        <v>77</v>
      </c>
      <c r="B11" s="320">
        <v>1</v>
      </c>
      <c r="C11" s="321" t="s">
        <v>78</v>
      </c>
      <c r="D11" s="322" t="s">
        <v>79</v>
      </c>
      <c r="E11" s="100" t="s">
        <v>80</v>
      </c>
      <c r="F11" s="296" t="s">
        <v>81</v>
      </c>
      <c r="G11" s="103" t="s">
        <v>82</v>
      </c>
      <c r="H11" s="109"/>
      <c r="I11" s="110"/>
      <c r="J11" s="110"/>
      <c r="K11" s="110"/>
      <c r="L11" s="111"/>
      <c r="M11" s="110"/>
      <c r="N11" s="76">
        <v>481483</v>
      </c>
      <c r="O11" s="162"/>
      <c r="P11" s="304"/>
      <c r="Q11" s="305"/>
      <c r="R11" s="306"/>
      <c r="S11" s="76">
        <v>481483</v>
      </c>
      <c r="T11" s="305"/>
      <c r="U11" s="305"/>
      <c r="V11" s="306"/>
      <c r="W11" s="310" t="s">
        <v>83</v>
      </c>
      <c r="X11" s="312"/>
      <c r="Y11" s="313"/>
      <c r="Z11" s="314"/>
      <c r="AA11" s="318" t="s">
        <v>83</v>
      </c>
      <c r="AB11" s="80"/>
      <c r="AC11" s="81"/>
      <c r="AD11" s="81"/>
      <c r="AE11" s="81"/>
      <c r="AF11" s="81"/>
      <c r="AG11" s="24"/>
      <c r="AH11" s="24"/>
      <c r="AI11" s="149">
        <v>481483</v>
      </c>
      <c r="AJ11" s="51"/>
      <c r="AK11" s="51"/>
      <c r="AL11" s="51"/>
      <c r="AN11" s="34"/>
      <c r="AO11" s="10"/>
      <c r="AP11" s="10"/>
      <c r="AQ11" s="10"/>
      <c r="AR11" s="10"/>
      <c r="AS11" s="10"/>
      <c r="AT11" s="10"/>
      <c r="AU11" s="10"/>
      <c r="AV11" s="10"/>
      <c r="AW11" s="10"/>
      <c r="AX11" s="10"/>
      <c r="AY11" s="10"/>
      <c r="AZ11" s="133"/>
      <c r="BA11" s="52"/>
      <c r="BB11" s="52"/>
      <c r="BC11" s="11"/>
      <c r="BE11" s="40"/>
      <c r="BF11" s="41"/>
      <c r="BG11" s="41"/>
      <c r="BH11" s="41"/>
      <c r="BI11" s="41"/>
      <c r="BJ11" s="41"/>
      <c r="BK11" s="41"/>
      <c r="BL11" s="41"/>
      <c r="BM11" s="41"/>
      <c r="BN11" s="41"/>
      <c r="BO11" s="41"/>
      <c r="BP11" s="41"/>
      <c r="BQ11" s="50"/>
      <c r="BR11" s="51"/>
      <c r="BS11" s="55"/>
      <c r="BT11" s="11"/>
      <c r="BU11" s="14"/>
      <c r="BV11" s="148">
        <f t="shared" ref="BV11:BV34" si="0">S11</f>
        <v>481483</v>
      </c>
      <c r="BW11" s="298">
        <f>IFERROR(((BV11/BV12)-1),"")</f>
        <v>-3.4347554897725452E-2</v>
      </c>
      <c r="BX11" s="37"/>
      <c r="BY11" s="298" t="str">
        <f>IFERROR(((BX11/BX12)-1),"")</f>
        <v/>
      </c>
      <c r="BZ11" s="300">
        <f t="shared" ref="BZ11" si="1">IFERROR(BY11/BW11,0)</f>
        <v>0</v>
      </c>
      <c r="CA11" s="38">
        <f>BV11</f>
        <v>481483</v>
      </c>
      <c r="CB11" s="298">
        <f>IFERROR(((CA11/CA12)-1),"")</f>
        <v>-3.4347554897725452E-2</v>
      </c>
      <c r="CC11" s="39">
        <f>BX11</f>
        <v>0</v>
      </c>
      <c r="CD11" s="302" t="str">
        <f>IFERROR(((CC11/CC12)-1),"")</f>
        <v/>
      </c>
      <c r="CE11" s="286">
        <f t="shared" ref="CE11" si="2">IFERROR(CD11/CB11,0)</f>
        <v>0</v>
      </c>
      <c r="CF11" s="288"/>
      <c r="CG11" s="290"/>
      <c r="CH11" s="50"/>
      <c r="CI11" s="51"/>
      <c r="CJ11" s="55"/>
      <c r="CK11" s="11"/>
    </row>
    <row r="12" spans="1:89" s="4" customFormat="1" ht="155.25">
      <c r="A12" s="210"/>
      <c r="B12" s="293"/>
      <c r="C12" s="295"/>
      <c r="D12" s="216"/>
      <c r="E12" s="101" t="s">
        <v>84</v>
      </c>
      <c r="F12" s="297"/>
      <c r="G12" s="104" t="s">
        <v>85</v>
      </c>
      <c r="H12" s="72"/>
      <c r="I12" s="73"/>
      <c r="J12" s="73"/>
      <c r="K12" s="73"/>
      <c r="L12" s="74"/>
      <c r="M12" s="73"/>
      <c r="N12" s="75">
        <v>498609</v>
      </c>
      <c r="O12" s="163"/>
      <c r="P12" s="307"/>
      <c r="Q12" s="308"/>
      <c r="R12" s="309"/>
      <c r="S12" s="75">
        <v>498609</v>
      </c>
      <c r="T12" s="308"/>
      <c r="U12" s="308"/>
      <c r="V12" s="309"/>
      <c r="W12" s="311"/>
      <c r="X12" s="315"/>
      <c r="Y12" s="316"/>
      <c r="Z12" s="317"/>
      <c r="AA12" s="319"/>
      <c r="AB12" s="82"/>
      <c r="AC12" s="83"/>
      <c r="AD12" s="83"/>
      <c r="AE12" s="83"/>
      <c r="AF12" s="83"/>
      <c r="AG12" s="25"/>
      <c r="AH12" s="25"/>
      <c r="AI12" s="150">
        <v>498609</v>
      </c>
      <c r="AJ12" s="52"/>
      <c r="AK12" s="52"/>
      <c r="AL12" s="52"/>
      <c r="AN12" s="35"/>
      <c r="AO12" s="12"/>
      <c r="AP12" s="12"/>
      <c r="AQ12" s="12"/>
      <c r="AR12" s="12"/>
      <c r="AS12" s="12"/>
      <c r="AT12" s="12"/>
      <c r="AU12" s="12"/>
      <c r="AV12" s="12"/>
      <c r="AW12" s="12"/>
      <c r="AX12" s="12"/>
      <c r="AY12" s="12"/>
      <c r="AZ12" s="133"/>
      <c r="BA12" s="51"/>
      <c r="BB12" s="51"/>
      <c r="BC12" s="13"/>
      <c r="BE12" s="17"/>
      <c r="BF12" s="18"/>
      <c r="BG12" s="18"/>
      <c r="BH12" s="18"/>
      <c r="BI12" s="18"/>
      <c r="BJ12" s="18"/>
      <c r="BK12" s="18"/>
      <c r="BL12" s="18"/>
      <c r="BM12" s="18"/>
      <c r="BN12" s="18"/>
      <c r="BO12" s="18"/>
      <c r="BP12" s="18"/>
      <c r="BQ12" s="45"/>
      <c r="BR12" s="52"/>
      <c r="BS12" s="52"/>
      <c r="BT12" s="13"/>
      <c r="BU12" s="14"/>
      <c r="BV12" s="147">
        <f t="shared" si="0"/>
        <v>498609</v>
      </c>
      <c r="BW12" s="299"/>
      <c r="BX12" s="20"/>
      <c r="BY12" s="299"/>
      <c r="BZ12" s="301"/>
      <c r="CA12" s="32">
        <f>BV12</f>
        <v>498609</v>
      </c>
      <c r="CB12" s="299"/>
      <c r="CC12" s="33">
        <f>BX12</f>
        <v>0</v>
      </c>
      <c r="CD12" s="303"/>
      <c r="CE12" s="287"/>
      <c r="CF12" s="289"/>
      <c r="CG12" s="291"/>
      <c r="CH12" s="45"/>
      <c r="CI12" s="52"/>
      <c r="CJ12" s="52"/>
      <c r="CK12" s="13"/>
    </row>
    <row r="13" spans="1:89" s="4" customFormat="1" ht="155.25">
      <c r="A13" s="208" t="s">
        <v>86</v>
      </c>
      <c r="B13" s="292">
        <v>2</v>
      </c>
      <c r="C13" s="294" t="s">
        <v>87</v>
      </c>
      <c r="D13" s="215" t="s">
        <v>88</v>
      </c>
      <c r="E13" s="102" t="s">
        <v>89</v>
      </c>
      <c r="F13" s="296" t="s">
        <v>81</v>
      </c>
      <c r="G13" s="103" t="s">
        <v>82</v>
      </c>
      <c r="H13" s="329"/>
      <c r="I13" s="305"/>
      <c r="J13" s="305"/>
      <c r="K13" s="305"/>
      <c r="L13" s="306"/>
      <c r="M13" s="152"/>
      <c r="N13" s="76">
        <v>2050</v>
      </c>
      <c r="O13" s="162"/>
      <c r="P13" s="304"/>
      <c r="Q13" s="305"/>
      <c r="R13" s="306"/>
      <c r="S13" s="76">
        <v>2050</v>
      </c>
      <c r="T13" s="305"/>
      <c r="U13" s="305"/>
      <c r="V13" s="306"/>
      <c r="W13" s="310" t="s">
        <v>83</v>
      </c>
      <c r="X13" s="312"/>
      <c r="Y13" s="313"/>
      <c r="Z13" s="314"/>
      <c r="AA13" s="318" t="s">
        <v>83</v>
      </c>
      <c r="AB13" s="80"/>
      <c r="AC13" s="81"/>
      <c r="AD13" s="81"/>
      <c r="AE13" s="81"/>
      <c r="AF13" s="81"/>
      <c r="AG13" s="24"/>
      <c r="AH13" s="24"/>
      <c r="AI13" s="149">
        <v>2050</v>
      </c>
      <c r="AJ13" s="51"/>
      <c r="AK13" s="51"/>
      <c r="AL13" s="51"/>
      <c r="AN13" s="34"/>
      <c r="AO13" s="10"/>
      <c r="AP13" s="10"/>
      <c r="AQ13" s="10"/>
      <c r="AR13" s="10"/>
      <c r="AS13" s="10"/>
      <c r="AT13" s="10"/>
      <c r="AU13" s="10"/>
      <c r="AV13" s="10"/>
      <c r="AW13" s="10"/>
      <c r="AX13" s="10"/>
      <c r="AY13" s="10"/>
      <c r="AZ13" s="134"/>
      <c r="BA13" s="52"/>
      <c r="BB13" s="52"/>
      <c r="BC13" s="11"/>
      <c r="BE13" s="15"/>
      <c r="BF13" s="16"/>
      <c r="BG13" s="16"/>
      <c r="BH13" s="16"/>
      <c r="BI13" s="16"/>
      <c r="BJ13" s="16"/>
      <c r="BK13" s="16"/>
      <c r="BL13" s="16"/>
      <c r="BM13" s="16"/>
      <c r="BN13" s="16"/>
      <c r="BO13" s="16"/>
      <c r="BP13" s="16"/>
      <c r="BQ13" s="50"/>
      <c r="BR13" s="51"/>
      <c r="BS13" s="51"/>
      <c r="BT13" s="187"/>
      <c r="BU13" s="14"/>
      <c r="BV13" s="146">
        <f t="shared" si="0"/>
        <v>2050</v>
      </c>
      <c r="BW13" s="327">
        <f>IFERROR((BV13/BV14),"")</f>
        <v>5.2038381479413108E-2</v>
      </c>
      <c r="BX13" s="19"/>
      <c r="BY13" s="327" t="str">
        <f t="shared" ref="BY13" si="3">IFERROR((BX13/BX14),"")</f>
        <v/>
      </c>
      <c r="BZ13" s="301">
        <f t="shared" ref="BZ13" si="4">IFERROR(BY13/BW13,0)</f>
        <v>0</v>
      </c>
      <c r="CA13" s="30">
        <f t="shared" ref="CA13:CA18" si="5">BV13</f>
        <v>2050</v>
      </c>
      <c r="CB13" s="327">
        <f>IFERROR((CA13/CA14),"")</f>
        <v>5.2038381479413108E-2</v>
      </c>
      <c r="CC13" s="31">
        <f t="shared" ref="CC13:CC18" si="6">BX13</f>
        <v>0</v>
      </c>
      <c r="CD13" s="323" t="str">
        <f t="shared" ref="CD13" si="7">IFERROR((CC13/CC14),"")</f>
        <v/>
      </c>
      <c r="CE13" s="287">
        <f t="shared" ref="CE13" si="8">IFERROR(CD13/CB13,0)</f>
        <v>0</v>
      </c>
      <c r="CF13" s="325"/>
      <c r="CG13" s="326"/>
      <c r="CH13" s="50"/>
      <c r="CI13" s="51"/>
      <c r="CJ13" s="51"/>
      <c r="CK13" s="11"/>
    </row>
    <row r="14" spans="1:89" s="4" customFormat="1" ht="103.5">
      <c r="A14" s="209"/>
      <c r="B14" s="293"/>
      <c r="C14" s="295"/>
      <c r="D14" s="216"/>
      <c r="E14" s="101" t="s">
        <v>90</v>
      </c>
      <c r="F14" s="297"/>
      <c r="G14" s="104" t="s">
        <v>85</v>
      </c>
      <c r="H14" s="330"/>
      <c r="I14" s="308"/>
      <c r="J14" s="308"/>
      <c r="K14" s="308"/>
      <c r="L14" s="309"/>
      <c r="M14" s="153"/>
      <c r="N14" s="75">
        <v>39394</v>
      </c>
      <c r="O14" s="163"/>
      <c r="P14" s="307"/>
      <c r="Q14" s="308"/>
      <c r="R14" s="309"/>
      <c r="S14" s="75">
        <v>39394</v>
      </c>
      <c r="T14" s="308"/>
      <c r="U14" s="308"/>
      <c r="V14" s="309"/>
      <c r="W14" s="311"/>
      <c r="X14" s="315"/>
      <c r="Y14" s="316"/>
      <c r="Z14" s="317"/>
      <c r="AA14" s="319"/>
      <c r="AB14" s="82"/>
      <c r="AC14" s="83"/>
      <c r="AD14" s="83"/>
      <c r="AE14" s="83"/>
      <c r="AF14" s="83"/>
      <c r="AG14" s="25"/>
      <c r="AH14" s="25"/>
      <c r="AI14" s="150">
        <v>39394</v>
      </c>
      <c r="AJ14" s="52"/>
      <c r="AK14" s="52"/>
      <c r="AL14" s="52"/>
      <c r="AN14" s="35"/>
      <c r="AO14" s="12"/>
      <c r="AP14" s="12"/>
      <c r="AQ14" s="12"/>
      <c r="AR14" s="12"/>
      <c r="AS14" s="12"/>
      <c r="AT14" s="12"/>
      <c r="AU14" s="12"/>
      <c r="AV14" s="12"/>
      <c r="AW14" s="12"/>
      <c r="AX14" s="12"/>
      <c r="AY14" s="12"/>
      <c r="AZ14" s="133"/>
      <c r="BA14" s="52"/>
      <c r="BB14" s="52"/>
      <c r="BC14" s="13"/>
      <c r="BE14" s="17"/>
      <c r="BF14" s="18"/>
      <c r="BG14" s="18"/>
      <c r="BH14" s="18"/>
      <c r="BI14" s="18"/>
      <c r="BJ14" s="18"/>
      <c r="BK14" s="18"/>
      <c r="BL14" s="18"/>
      <c r="BM14" s="18"/>
      <c r="BN14" s="18"/>
      <c r="BO14" s="18"/>
      <c r="BP14" s="18"/>
      <c r="BQ14" s="45"/>
      <c r="BR14" s="52"/>
      <c r="BS14" s="52"/>
      <c r="BT14" s="188"/>
      <c r="BU14" s="14"/>
      <c r="BV14" s="147">
        <f t="shared" si="0"/>
        <v>39394</v>
      </c>
      <c r="BW14" s="328"/>
      <c r="BX14" s="20"/>
      <c r="BY14" s="328"/>
      <c r="BZ14" s="301"/>
      <c r="CA14" s="32">
        <f t="shared" si="5"/>
        <v>39394</v>
      </c>
      <c r="CB14" s="328"/>
      <c r="CC14" s="33">
        <f t="shared" si="6"/>
        <v>0</v>
      </c>
      <c r="CD14" s="324"/>
      <c r="CE14" s="287"/>
      <c r="CF14" s="289"/>
      <c r="CG14" s="291"/>
      <c r="CH14" s="45"/>
      <c r="CI14" s="52"/>
      <c r="CJ14" s="52"/>
      <c r="CK14" s="13"/>
    </row>
    <row r="15" spans="1:89" s="4" customFormat="1" ht="103.5">
      <c r="A15" s="209"/>
      <c r="B15" s="292">
        <v>3</v>
      </c>
      <c r="C15" s="294" t="s">
        <v>91</v>
      </c>
      <c r="D15" s="215" t="s">
        <v>92</v>
      </c>
      <c r="E15" s="102" t="s">
        <v>93</v>
      </c>
      <c r="F15" s="296" t="s">
        <v>81</v>
      </c>
      <c r="G15" s="103" t="s">
        <v>82</v>
      </c>
      <c r="H15" s="329"/>
      <c r="I15" s="305"/>
      <c r="J15" s="305"/>
      <c r="K15" s="305"/>
      <c r="L15" s="306"/>
      <c r="M15" s="152"/>
      <c r="N15" s="76">
        <v>9100</v>
      </c>
      <c r="O15" s="162"/>
      <c r="P15" s="304"/>
      <c r="Q15" s="305"/>
      <c r="R15" s="306"/>
      <c r="S15" s="179">
        <v>8450</v>
      </c>
      <c r="T15" s="305"/>
      <c r="U15" s="305"/>
      <c r="V15" s="306"/>
      <c r="W15" s="310" t="s">
        <v>83</v>
      </c>
      <c r="X15" s="312"/>
      <c r="Y15" s="313"/>
      <c r="Z15" s="314"/>
      <c r="AA15" s="318" t="s">
        <v>83</v>
      </c>
      <c r="AB15" s="80"/>
      <c r="AC15" s="81"/>
      <c r="AD15" s="81"/>
      <c r="AE15" s="81"/>
      <c r="AF15" s="81"/>
      <c r="AG15" s="24"/>
      <c r="AH15" s="24"/>
      <c r="AI15" s="149">
        <v>9100</v>
      </c>
      <c r="AJ15" s="51"/>
      <c r="AK15" s="51"/>
      <c r="AL15" s="51"/>
      <c r="AN15" s="34"/>
      <c r="AO15" s="10"/>
      <c r="AP15" s="10"/>
      <c r="AQ15" s="10"/>
      <c r="AR15" s="10"/>
      <c r="AS15" s="10"/>
      <c r="AT15" s="10"/>
      <c r="AU15" s="10"/>
      <c r="AV15" s="10"/>
      <c r="AW15" s="10"/>
      <c r="AX15" s="10"/>
      <c r="AY15" s="10"/>
      <c r="AZ15" s="134"/>
      <c r="BA15" s="52"/>
      <c r="BB15" s="51"/>
      <c r="BC15" s="11"/>
      <c r="BE15" s="15"/>
      <c r="BF15" s="16"/>
      <c r="BG15" s="16"/>
      <c r="BH15" s="16"/>
      <c r="BI15" s="16"/>
      <c r="BJ15" s="16"/>
      <c r="BK15" s="16"/>
      <c r="BL15" s="16"/>
      <c r="BM15" s="16"/>
      <c r="BN15" s="16"/>
      <c r="BO15" s="16"/>
      <c r="BP15" s="16"/>
      <c r="BQ15" s="184" t="s">
        <v>94</v>
      </c>
      <c r="BR15" s="51"/>
      <c r="BS15" s="51"/>
      <c r="BT15" s="187" t="s">
        <v>95</v>
      </c>
      <c r="BU15" s="14"/>
      <c r="BV15" s="146">
        <f t="shared" si="0"/>
        <v>8450</v>
      </c>
      <c r="BW15" s="327">
        <f>IFERROR((BV15/BV16),"")</f>
        <v>5.4827407215157019E-2</v>
      </c>
      <c r="BX15" s="19"/>
      <c r="BY15" s="327" t="str">
        <f t="shared" ref="BY15" si="9">IFERROR((BX15/BX16),"")</f>
        <v/>
      </c>
      <c r="BZ15" s="301">
        <f t="shared" ref="BZ15" si="10">IFERROR(BY15/BW15,0)</f>
        <v>0</v>
      </c>
      <c r="CA15" s="30">
        <f t="shared" si="5"/>
        <v>8450</v>
      </c>
      <c r="CB15" s="327">
        <f>IFERROR((CA15/CA16),"")</f>
        <v>5.4827407215157019E-2</v>
      </c>
      <c r="CC15" s="31">
        <f t="shared" si="6"/>
        <v>0</v>
      </c>
      <c r="CD15" s="323" t="str">
        <f t="shared" ref="CD15" si="11">IFERROR((CC15/CC16),"")</f>
        <v/>
      </c>
      <c r="CE15" s="287">
        <f t="shared" ref="CE15" si="12">IFERROR(CD15/CB15,0)</f>
        <v>0</v>
      </c>
      <c r="CF15" s="325"/>
      <c r="CG15" s="326"/>
      <c r="CH15" s="50"/>
      <c r="CI15" s="51"/>
      <c r="CJ15" s="51"/>
      <c r="CK15" s="11"/>
    </row>
    <row r="16" spans="1:89" s="4" customFormat="1" ht="103.5">
      <c r="A16" s="209"/>
      <c r="B16" s="293"/>
      <c r="C16" s="295"/>
      <c r="D16" s="216"/>
      <c r="E16" s="101" t="s">
        <v>96</v>
      </c>
      <c r="F16" s="297"/>
      <c r="G16" s="104" t="s">
        <v>85</v>
      </c>
      <c r="H16" s="330"/>
      <c r="I16" s="308"/>
      <c r="J16" s="308"/>
      <c r="K16" s="308"/>
      <c r="L16" s="309"/>
      <c r="M16" s="153"/>
      <c r="N16" s="75">
        <v>154120</v>
      </c>
      <c r="O16" s="163"/>
      <c r="P16" s="307"/>
      <c r="Q16" s="308"/>
      <c r="R16" s="309"/>
      <c r="S16" s="75">
        <v>154120</v>
      </c>
      <c r="T16" s="308"/>
      <c r="U16" s="308"/>
      <c r="V16" s="309"/>
      <c r="W16" s="311"/>
      <c r="X16" s="315"/>
      <c r="Y16" s="316"/>
      <c r="Z16" s="317"/>
      <c r="AA16" s="319"/>
      <c r="AB16" s="82"/>
      <c r="AC16" s="83"/>
      <c r="AD16" s="83"/>
      <c r="AE16" s="83"/>
      <c r="AF16" s="83"/>
      <c r="AG16" s="25"/>
      <c r="AH16" s="25"/>
      <c r="AI16" s="150">
        <v>154120</v>
      </c>
      <c r="AJ16" s="52"/>
      <c r="AK16" s="52"/>
      <c r="AL16" s="52"/>
      <c r="AN16" s="35"/>
      <c r="AO16" s="12"/>
      <c r="AP16" s="12"/>
      <c r="AQ16" s="12"/>
      <c r="AR16" s="12"/>
      <c r="AS16" s="12"/>
      <c r="AT16" s="12"/>
      <c r="AU16" s="12"/>
      <c r="AV16" s="12"/>
      <c r="AW16" s="12"/>
      <c r="AX16" s="12"/>
      <c r="AY16" s="12"/>
      <c r="AZ16" s="133"/>
      <c r="BA16" s="52"/>
      <c r="BB16" s="52"/>
      <c r="BC16" s="13"/>
      <c r="BE16" s="17"/>
      <c r="BF16" s="18"/>
      <c r="BG16" s="18"/>
      <c r="BH16" s="18"/>
      <c r="BI16" s="18"/>
      <c r="BJ16" s="18"/>
      <c r="BK16" s="18"/>
      <c r="BL16" s="18"/>
      <c r="BM16" s="18"/>
      <c r="BN16" s="18"/>
      <c r="BO16" s="18"/>
      <c r="BP16" s="18"/>
      <c r="BQ16" s="45"/>
      <c r="BR16" s="52"/>
      <c r="BS16" s="52"/>
      <c r="BT16" s="188"/>
      <c r="BU16" s="14"/>
      <c r="BV16" s="147">
        <f t="shared" si="0"/>
        <v>154120</v>
      </c>
      <c r="BW16" s="328"/>
      <c r="BX16" s="20"/>
      <c r="BY16" s="328"/>
      <c r="BZ16" s="301"/>
      <c r="CA16" s="32">
        <f t="shared" si="5"/>
        <v>154120</v>
      </c>
      <c r="CB16" s="328"/>
      <c r="CC16" s="33">
        <f t="shared" si="6"/>
        <v>0</v>
      </c>
      <c r="CD16" s="324"/>
      <c r="CE16" s="287"/>
      <c r="CF16" s="289"/>
      <c r="CG16" s="291"/>
      <c r="CH16" s="45"/>
      <c r="CI16" s="52"/>
      <c r="CJ16" s="52"/>
      <c r="CK16" s="13"/>
    </row>
    <row r="17" spans="1:89" s="4" customFormat="1" ht="103.5">
      <c r="A17" s="209"/>
      <c r="B17" s="292">
        <v>4</v>
      </c>
      <c r="C17" s="294" t="s">
        <v>97</v>
      </c>
      <c r="D17" s="215" t="s">
        <v>98</v>
      </c>
      <c r="E17" s="102" t="s">
        <v>99</v>
      </c>
      <c r="F17" s="296" t="s">
        <v>81</v>
      </c>
      <c r="G17" s="103" t="s">
        <v>82</v>
      </c>
      <c r="H17" s="329"/>
      <c r="I17" s="305"/>
      <c r="J17" s="305"/>
      <c r="K17" s="305"/>
      <c r="L17" s="306"/>
      <c r="M17" s="152"/>
      <c r="N17" s="76">
        <v>18020</v>
      </c>
      <c r="O17" s="162"/>
      <c r="P17" s="304"/>
      <c r="Q17" s="305"/>
      <c r="R17" s="306"/>
      <c r="S17" s="179">
        <v>15030</v>
      </c>
      <c r="T17" s="305"/>
      <c r="U17" s="305"/>
      <c r="V17" s="306"/>
      <c r="W17" s="310" t="s">
        <v>83</v>
      </c>
      <c r="X17" s="312"/>
      <c r="Y17" s="313"/>
      <c r="Z17" s="314"/>
      <c r="AA17" s="318" t="s">
        <v>83</v>
      </c>
      <c r="AB17" s="80"/>
      <c r="AC17" s="81"/>
      <c r="AD17" s="81"/>
      <c r="AE17" s="81"/>
      <c r="AF17" s="81"/>
      <c r="AG17" s="24"/>
      <c r="AH17" s="24"/>
      <c r="AI17" s="149">
        <v>18020</v>
      </c>
      <c r="AJ17" s="51"/>
      <c r="AK17" s="51"/>
      <c r="AL17" s="51"/>
      <c r="AN17" s="34"/>
      <c r="AO17" s="10"/>
      <c r="AP17" s="10"/>
      <c r="AQ17" s="10"/>
      <c r="AR17" s="10"/>
      <c r="AS17" s="10"/>
      <c r="AT17" s="10"/>
      <c r="AU17" s="10"/>
      <c r="AV17" s="10"/>
      <c r="AW17" s="10"/>
      <c r="AX17" s="10"/>
      <c r="AY17" s="10"/>
      <c r="AZ17" s="135"/>
      <c r="BA17" s="52"/>
      <c r="BB17" s="52"/>
      <c r="BC17" s="11"/>
      <c r="BE17" s="15"/>
      <c r="BF17" s="16"/>
      <c r="BG17" s="16"/>
      <c r="BH17" s="16"/>
      <c r="BI17" s="16"/>
      <c r="BJ17" s="16"/>
      <c r="BK17" s="16"/>
      <c r="BL17" s="16"/>
      <c r="BM17" s="16"/>
      <c r="BN17" s="16"/>
      <c r="BO17" s="16"/>
      <c r="BP17" s="16"/>
      <c r="BQ17" s="184" t="s">
        <v>94</v>
      </c>
      <c r="BR17" s="51"/>
      <c r="BS17" s="51"/>
      <c r="BT17" s="187" t="s">
        <v>95</v>
      </c>
      <c r="BU17" s="14"/>
      <c r="BV17" s="146">
        <f t="shared" si="0"/>
        <v>15030</v>
      </c>
      <c r="BW17" s="327">
        <f>IFERROR((BV17/BV18),"")</f>
        <v>4.9263344204264245E-2</v>
      </c>
      <c r="BX17" s="19"/>
      <c r="BY17" s="327" t="str">
        <f t="shared" ref="BY17" si="13">IFERROR((BX17/BX18),"")</f>
        <v/>
      </c>
      <c r="BZ17" s="301">
        <f t="shared" ref="BZ17" si="14">IFERROR(BY17/BW17,0)</f>
        <v>0</v>
      </c>
      <c r="CA17" s="30">
        <f t="shared" si="5"/>
        <v>15030</v>
      </c>
      <c r="CB17" s="327">
        <f>IFERROR((CA17/CA18),"")</f>
        <v>4.9263344204264245E-2</v>
      </c>
      <c r="CC17" s="31">
        <f t="shared" si="6"/>
        <v>0</v>
      </c>
      <c r="CD17" s="323" t="str">
        <f t="shared" ref="CD17" si="15">IFERROR((CC17/CC18),"")</f>
        <v/>
      </c>
      <c r="CE17" s="287">
        <f t="shared" ref="CE17" si="16">IFERROR(CD17/CB17,0)</f>
        <v>0</v>
      </c>
      <c r="CF17" s="325"/>
      <c r="CG17" s="326"/>
      <c r="CH17" s="50"/>
      <c r="CI17" s="51"/>
      <c r="CJ17" s="51"/>
      <c r="CK17" s="11"/>
    </row>
    <row r="18" spans="1:89" s="4" customFormat="1" ht="103.5">
      <c r="A18" s="209"/>
      <c r="B18" s="293"/>
      <c r="C18" s="295"/>
      <c r="D18" s="216"/>
      <c r="E18" s="101" t="s">
        <v>100</v>
      </c>
      <c r="F18" s="297"/>
      <c r="G18" s="104" t="s">
        <v>85</v>
      </c>
      <c r="H18" s="330"/>
      <c r="I18" s="308"/>
      <c r="J18" s="308"/>
      <c r="K18" s="308"/>
      <c r="L18" s="309"/>
      <c r="M18" s="153"/>
      <c r="N18" s="75">
        <v>305095</v>
      </c>
      <c r="O18" s="163"/>
      <c r="P18" s="307"/>
      <c r="Q18" s="308"/>
      <c r="R18" s="309"/>
      <c r="S18" s="75">
        <v>305095</v>
      </c>
      <c r="T18" s="308"/>
      <c r="U18" s="308"/>
      <c r="V18" s="309"/>
      <c r="W18" s="311"/>
      <c r="X18" s="315"/>
      <c r="Y18" s="316"/>
      <c r="Z18" s="317"/>
      <c r="AA18" s="319"/>
      <c r="AB18" s="82"/>
      <c r="AC18" s="83"/>
      <c r="AD18" s="83"/>
      <c r="AE18" s="83"/>
      <c r="AF18" s="83"/>
      <c r="AG18" s="25"/>
      <c r="AH18" s="25"/>
      <c r="AI18" s="150">
        <v>305095</v>
      </c>
      <c r="AJ18" s="52"/>
      <c r="AK18" s="52"/>
      <c r="AL18" s="52"/>
      <c r="AN18" s="35"/>
      <c r="AO18" s="12"/>
      <c r="AP18" s="12"/>
      <c r="AQ18" s="12"/>
      <c r="AR18" s="12"/>
      <c r="AS18" s="12"/>
      <c r="AT18" s="12"/>
      <c r="AU18" s="12"/>
      <c r="AV18" s="12"/>
      <c r="AW18" s="12"/>
      <c r="AY18" s="12"/>
      <c r="AZ18" s="133"/>
      <c r="BA18" s="52"/>
      <c r="BB18" s="52"/>
      <c r="BC18" s="13"/>
      <c r="BE18" s="17"/>
      <c r="BF18" s="18"/>
      <c r="BG18" s="18"/>
      <c r="BH18" s="18"/>
      <c r="BI18" s="18"/>
      <c r="BJ18" s="18"/>
      <c r="BK18" s="18"/>
      <c r="BL18" s="18"/>
      <c r="BM18" s="18"/>
      <c r="BN18" s="18"/>
      <c r="BO18" s="18"/>
      <c r="BP18" s="18"/>
      <c r="BQ18" s="45"/>
      <c r="BR18" s="52"/>
      <c r="BS18" s="52"/>
      <c r="BT18" s="188"/>
      <c r="BU18" s="14"/>
      <c r="BV18" s="147">
        <f t="shared" si="0"/>
        <v>305095</v>
      </c>
      <c r="BW18" s="328"/>
      <c r="BX18" s="20"/>
      <c r="BY18" s="328"/>
      <c r="BZ18" s="301"/>
      <c r="CA18" s="32">
        <f t="shared" si="5"/>
        <v>305095</v>
      </c>
      <c r="CB18" s="328"/>
      <c r="CC18" s="33">
        <f t="shared" si="6"/>
        <v>0</v>
      </c>
      <c r="CD18" s="324"/>
      <c r="CE18" s="287"/>
      <c r="CF18" s="289"/>
      <c r="CG18" s="291"/>
      <c r="CH18" s="45"/>
      <c r="CI18" s="52"/>
      <c r="CJ18" s="52"/>
      <c r="CK18" s="13"/>
    </row>
    <row r="19" spans="1:89" s="4" customFormat="1" ht="310.5">
      <c r="A19" s="208" t="s">
        <v>101</v>
      </c>
      <c r="B19" s="292">
        <v>5</v>
      </c>
      <c r="C19" s="294" t="s">
        <v>102</v>
      </c>
      <c r="D19" s="215" t="s">
        <v>103</v>
      </c>
      <c r="E19" s="102" t="s">
        <v>104</v>
      </c>
      <c r="F19" s="202" t="s">
        <v>61</v>
      </c>
      <c r="G19" s="105" t="s">
        <v>105</v>
      </c>
      <c r="H19" s="77">
        <v>318</v>
      </c>
      <c r="I19" s="204">
        <f>IFERROR((H19/H20),"")</f>
        <v>0.22083333333333333</v>
      </c>
      <c r="J19" s="68">
        <v>2067</v>
      </c>
      <c r="K19" s="204">
        <f>IFERROR((J19/J20),"")</f>
        <v>0.24006968641114981</v>
      </c>
      <c r="L19" s="68">
        <v>2067</v>
      </c>
      <c r="M19" s="204">
        <f>IFERROR((L19/L20),"")</f>
        <v>0.2224254815452491</v>
      </c>
      <c r="N19" s="68">
        <v>2067</v>
      </c>
      <c r="O19" s="204">
        <f>IFERROR((N19/N20),"")</f>
        <v>0.2657837212292658</v>
      </c>
      <c r="P19" s="84"/>
      <c r="Q19" s="68">
        <v>2067</v>
      </c>
      <c r="R19" s="68">
        <v>2067</v>
      </c>
      <c r="S19" s="68">
        <v>2067</v>
      </c>
      <c r="T19" s="121">
        <f t="shared" ref="T19:T34" si="17">H19</f>
        <v>318</v>
      </c>
      <c r="U19" s="122">
        <f t="shared" ref="U19:U34" si="18">H19+J19</f>
        <v>2385</v>
      </c>
      <c r="V19" s="122">
        <f t="shared" ref="V19:V34" si="19">H19+J19+L19</f>
        <v>4452</v>
      </c>
      <c r="W19" s="123">
        <f t="shared" ref="W19:W34" si="20">H19+J19+L19+N19</f>
        <v>6519</v>
      </c>
      <c r="X19" s="84"/>
      <c r="Y19" s="122">
        <f>H19+Q19</f>
        <v>2385</v>
      </c>
      <c r="Z19" s="122">
        <f t="shared" ref="Z19:AA21" si="21">Y19+R19</f>
        <v>4452</v>
      </c>
      <c r="AA19" s="123">
        <f t="shared" si="21"/>
        <v>6519</v>
      </c>
      <c r="AB19" s="144">
        <f t="shared" ref="AB19:AB34" si="22">H19</f>
        <v>318</v>
      </c>
      <c r="AC19" s="204">
        <f>IFERROR((AB19/AB20),"")</f>
        <v>0.22083333333333333</v>
      </c>
      <c r="AD19" s="70">
        <v>318</v>
      </c>
      <c r="AE19" s="336">
        <f t="shared" ref="AE19" si="23">IFERROR((AD19/AD20),"")</f>
        <v>0.38083832335329343</v>
      </c>
      <c r="AF19" s="338">
        <f>IFERROR(AE19/AC19,0)</f>
        <v>1.7245508982035929</v>
      </c>
      <c r="AG19" s="339" t="s">
        <v>106</v>
      </c>
      <c r="AH19" s="341" t="s">
        <v>107</v>
      </c>
      <c r="AI19" s="164" t="s">
        <v>108</v>
      </c>
      <c r="AJ19" s="155">
        <v>318</v>
      </c>
      <c r="AK19" s="155" t="s">
        <v>109</v>
      </c>
      <c r="AL19" s="44"/>
      <c r="AN19" s="144">
        <f t="shared" ref="AN19:AN34" si="24">Q19</f>
        <v>2067</v>
      </c>
      <c r="AO19" s="331">
        <f>IFERROR((AN19/AN20),"")</f>
        <v>0.24006968641114981</v>
      </c>
      <c r="AP19" s="70">
        <v>2269</v>
      </c>
      <c r="AQ19" s="331">
        <f t="shared" ref="AQ19" si="25">IFERROR((AP19/AP20),"")</f>
        <v>0.4667763834601934</v>
      </c>
      <c r="AR19" s="333">
        <f>IFERROR(AQ19/AO19,0)</f>
        <v>1.9443370399575546</v>
      </c>
      <c r="AS19" s="86">
        <f>Y19</f>
        <v>2385</v>
      </c>
      <c r="AT19" s="331">
        <f>IFERROR((AS19/AS20),"")</f>
        <v>0.2373134328358209</v>
      </c>
      <c r="AU19" s="88">
        <f>AD19+AP19</f>
        <v>2587</v>
      </c>
      <c r="AV19" s="331">
        <f t="shared" ref="AV19" si="26">IFERROR((AU19/AU20),"")</f>
        <v>0.45417837078651685</v>
      </c>
      <c r="AW19" s="333">
        <f>IFERROR(AV19/AT19,0)</f>
        <v>1.9138333863331212</v>
      </c>
      <c r="AX19" s="334" t="s">
        <v>110</v>
      </c>
      <c r="AY19" s="345" t="s">
        <v>111</v>
      </c>
      <c r="AZ19" s="127"/>
      <c r="BA19" s="169">
        <v>2271</v>
      </c>
      <c r="BB19" s="170" t="s">
        <v>108</v>
      </c>
      <c r="BC19" s="347"/>
      <c r="BE19" s="144">
        <f t="shared" ref="BE19:BE34" si="27">R19</f>
        <v>2067</v>
      </c>
      <c r="BF19" s="331">
        <f>IFERROR((BE19/BE20),"")</f>
        <v>0.2224254815452491</v>
      </c>
      <c r="BG19" s="70">
        <v>2342</v>
      </c>
      <c r="BH19" s="331">
        <f t="shared" ref="BH19" si="28">IFERROR((BG19/BG20),"")</f>
        <v>0.48639667705088263</v>
      </c>
      <c r="BI19" s="333">
        <f>IFERROR(BH19/BF19,0)</f>
        <v>2.1867848668765615</v>
      </c>
      <c r="BJ19" s="86">
        <f>Z19</f>
        <v>4452</v>
      </c>
      <c r="BK19" s="331">
        <f>IFERROR((BJ19/BJ20),"")</f>
        <v>0.23016078167812645</v>
      </c>
      <c r="BL19" s="194">
        <f>AU19+BG19</f>
        <v>4929</v>
      </c>
      <c r="BM19" s="331">
        <f t="shared" ref="BM19" si="29">IFERROR((BL19/BL20),"")</f>
        <v>0.46893730377699555</v>
      </c>
      <c r="BN19" s="333">
        <f>IFERROR(BM19/BK19,0)</f>
        <v>2.03743357299156</v>
      </c>
      <c r="BO19" s="343" t="s">
        <v>112</v>
      </c>
      <c r="BP19" s="345" t="s">
        <v>113</v>
      </c>
      <c r="BQ19" s="42"/>
      <c r="BR19" s="191">
        <v>2342</v>
      </c>
      <c r="BS19" s="191" t="s">
        <v>109</v>
      </c>
      <c r="BT19" s="189"/>
      <c r="BU19" s="14"/>
      <c r="BV19" s="146">
        <f t="shared" si="0"/>
        <v>2067</v>
      </c>
      <c r="BW19" s="327">
        <f>IFERROR((BV19/BV20),"")</f>
        <v>0.49963741841914433</v>
      </c>
      <c r="BX19" s="19"/>
      <c r="BY19" s="327" t="str">
        <f t="shared" ref="BY19" si="30">IFERROR((BX19/BX20),"")</f>
        <v/>
      </c>
      <c r="BZ19" s="301">
        <f>IFERROR(BY19/BW19,0)</f>
        <v>0</v>
      </c>
      <c r="CA19" s="30">
        <f>AA19</f>
        <v>6519</v>
      </c>
      <c r="CB19" s="327">
        <f>IFERROR((CA19/CA20),"")</f>
        <v>0.27764054514480407</v>
      </c>
      <c r="CC19" s="31">
        <f>BL19+BX19</f>
        <v>4929</v>
      </c>
      <c r="CD19" s="323">
        <f t="shared" ref="CD19" si="31">IFERROR((CC19/CC20),"")</f>
        <v>0.46893730377699555</v>
      </c>
      <c r="CE19" s="287">
        <f>IFERROR(CD19/CB19,0)</f>
        <v>1.6890087272102863</v>
      </c>
      <c r="CF19" s="325"/>
      <c r="CG19" s="326"/>
      <c r="CH19" s="42"/>
      <c r="CI19" s="44"/>
      <c r="CJ19" s="44"/>
      <c r="CK19" s="347"/>
    </row>
    <row r="20" spans="1:89" s="4" customFormat="1" ht="157.5">
      <c r="A20" s="209"/>
      <c r="B20" s="293"/>
      <c r="C20" s="295"/>
      <c r="D20" s="216"/>
      <c r="E20" s="101" t="s">
        <v>114</v>
      </c>
      <c r="F20" s="203"/>
      <c r="G20" s="106" t="s">
        <v>115</v>
      </c>
      <c r="H20" s="78">
        <v>1440</v>
      </c>
      <c r="I20" s="205"/>
      <c r="J20" s="69">
        <v>8610</v>
      </c>
      <c r="K20" s="205"/>
      <c r="L20" s="69">
        <v>9293</v>
      </c>
      <c r="M20" s="205"/>
      <c r="N20" s="69">
        <v>7777</v>
      </c>
      <c r="O20" s="205"/>
      <c r="P20" s="85"/>
      <c r="Q20" s="69">
        <v>8610</v>
      </c>
      <c r="R20" s="69">
        <v>9293</v>
      </c>
      <c r="S20" s="181">
        <v>4137</v>
      </c>
      <c r="T20" s="124">
        <f t="shared" si="17"/>
        <v>1440</v>
      </c>
      <c r="U20" s="125">
        <f t="shared" si="18"/>
        <v>10050</v>
      </c>
      <c r="V20" s="125">
        <f t="shared" si="19"/>
        <v>19343</v>
      </c>
      <c r="W20" s="126">
        <f t="shared" si="20"/>
        <v>27120</v>
      </c>
      <c r="X20" s="85"/>
      <c r="Y20" s="125">
        <f>H20+Q20</f>
        <v>10050</v>
      </c>
      <c r="Z20" s="125">
        <f t="shared" si="21"/>
        <v>19343</v>
      </c>
      <c r="AA20" s="126">
        <f t="shared" si="21"/>
        <v>23480</v>
      </c>
      <c r="AB20" s="145">
        <f t="shared" si="22"/>
        <v>1440</v>
      </c>
      <c r="AC20" s="205"/>
      <c r="AD20" s="71">
        <v>835</v>
      </c>
      <c r="AE20" s="337"/>
      <c r="AF20" s="338"/>
      <c r="AG20" s="340"/>
      <c r="AH20" s="342"/>
      <c r="AI20" s="165" t="s">
        <v>116</v>
      </c>
      <c r="AJ20" s="156">
        <v>835</v>
      </c>
      <c r="AK20" s="156" t="s">
        <v>109</v>
      </c>
      <c r="AL20" s="45"/>
      <c r="AN20" s="145">
        <f t="shared" si="24"/>
        <v>8610</v>
      </c>
      <c r="AO20" s="332"/>
      <c r="AP20" s="71">
        <v>4861</v>
      </c>
      <c r="AQ20" s="332"/>
      <c r="AR20" s="333"/>
      <c r="AS20" s="87">
        <f>Y20</f>
        <v>10050</v>
      </c>
      <c r="AT20" s="332"/>
      <c r="AU20" s="89">
        <f>AD20+AP20</f>
        <v>5696</v>
      </c>
      <c r="AV20" s="332"/>
      <c r="AW20" s="333"/>
      <c r="AX20" s="335"/>
      <c r="AY20" s="346"/>
      <c r="AZ20" s="128"/>
      <c r="BA20" s="171">
        <v>4861</v>
      </c>
      <c r="BB20" s="172" t="s">
        <v>109</v>
      </c>
      <c r="BC20" s="348"/>
      <c r="BE20" s="145">
        <f t="shared" si="27"/>
        <v>9293</v>
      </c>
      <c r="BF20" s="332"/>
      <c r="BG20" s="71">
        <v>4815</v>
      </c>
      <c r="BH20" s="332"/>
      <c r="BI20" s="333"/>
      <c r="BJ20" s="87">
        <f>Z20</f>
        <v>19343</v>
      </c>
      <c r="BK20" s="332"/>
      <c r="BL20" s="195">
        <f>AU20+BG20</f>
        <v>10511</v>
      </c>
      <c r="BM20" s="332"/>
      <c r="BN20" s="333"/>
      <c r="BO20" s="344"/>
      <c r="BP20" s="346"/>
      <c r="BQ20" s="184" t="s">
        <v>94</v>
      </c>
      <c r="BR20" s="192">
        <v>4815</v>
      </c>
      <c r="BS20" s="193" t="s">
        <v>109</v>
      </c>
      <c r="BT20" s="190" t="s">
        <v>95</v>
      </c>
      <c r="BU20" s="14"/>
      <c r="BV20" s="147">
        <f t="shared" si="0"/>
        <v>4137</v>
      </c>
      <c r="BW20" s="328"/>
      <c r="BX20" s="20"/>
      <c r="BY20" s="328"/>
      <c r="BZ20" s="301"/>
      <c r="CA20" s="32">
        <f>AA20</f>
        <v>23480</v>
      </c>
      <c r="CB20" s="328"/>
      <c r="CC20" s="33">
        <f>BL20+BX20</f>
        <v>10511</v>
      </c>
      <c r="CD20" s="324"/>
      <c r="CE20" s="287"/>
      <c r="CF20" s="289"/>
      <c r="CG20" s="291"/>
      <c r="CH20" s="43"/>
      <c r="CI20" s="45"/>
      <c r="CJ20" s="45"/>
      <c r="CK20" s="348"/>
    </row>
    <row r="21" spans="1:89" s="4" customFormat="1" ht="409.5">
      <c r="A21" s="209"/>
      <c r="B21" s="292">
        <v>6</v>
      </c>
      <c r="C21" s="294" t="s">
        <v>117</v>
      </c>
      <c r="D21" s="215" t="s">
        <v>118</v>
      </c>
      <c r="E21" s="102" t="s">
        <v>119</v>
      </c>
      <c r="F21" s="202" t="s">
        <v>61</v>
      </c>
      <c r="G21" s="107" t="s">
        <v>120</v>
      </c>
      <c r="H21" s="77">
        <v>20</v>
      </c>
      <c r="I21" s="204">
        <f>IFERROR((H21/H22),"")</f>
        <v>3.5087719298245612E-2</v>
      </c>
      <c r="J21" s="68">
        <v>126</v>
      </c>
      <c r="K21" s="204">
        <f>IFERROR((J21/J22),"")</f>
        <v>0.18529411764705883</v>
      </c>
      <c r="L21" s="68">
        <v>131</v>
      </c>
      <c r="M21" s="204">
        <f>IFERROR((L21/L22),"")</f>
        <v>0.1673052362707535</v>
      </c>
      <c r="N21" s="68">
        <v>114</v>
      </c>
      <c r="O21" s="204">
        <f>IFERROR((N21/N22),"")</f>
        <v>0.12925170068027211</v>
      </c>
      <c r="P21" s="84"/>
      <c r="Q21" s="68">
        <v>126</v>
      </c>
      <c r="R21" s="68">
        <v>131</v>
      </c>
      <c r="S21" s="68">
        <v>114</v>
      </c>
      <c r="T21" s="121">
        <f t="shared" si="17"/>
        <v>20</v>
      </c>
      <c r="U21" s="122">
        <f t="shared" si="18"/>
        <v>146</v>
      </c>
      <c r="V21" s="122">
        <f t="shared" si="19"/>
        <v>277</v>
      </c>
      <c r="W21" s="123">
        <f t="shared" si="20"/>
        <v>391</v>
      </c>
      <c r="X21" s="84"/>
      <c r="Y21" s="122">
        <f>H21+Q21</f>
        <v>146</v>
      </c>
      <c r="Z21" s="122">
        <f t="shared" si="21"/>
        <v>277</v>
      </c>
      <c r="AA21" s="123">
        <f t="shared" si="21"/>
        <v>391</v>
      </c>
      <c r="AB21" s="144">
        <f t="shared" si="22"/>
        <v>20</v>
      </c>
      <c r="AC21" s="204">
        <f>IFERROR((AB21/AB22),"")</f>
        <v>3.5087719298245612E-2</v>
      </c>
      <c r="AD21" s="70">
        <v>14</v>
      </c>
      <c r="AE21" s="336">
        <f t="shared" ref="AE21" si="32">IFERROR((AD21/AD22),"")</f>
        <v>1.8970189701897018E-2</v>
      </c>
      <c r="AF21" s="338">
        <f t="shared" ref="AF21" si="33">IFERROR(AE21/AC21,0)</f>
        <v>0.54065040650406504</v>
      </c>
      <c r="AG21" s="339" t="s">
        <v>121</v>
      </c>
      <c r="AH21" s="341" t="s">
        <v>122</v>
      </c>
      <c r="AI21" s="166" t="s">
        <v>116</v>
      </c>
      <c r="AJ21" s="157">
        <v>14</v>
      </c>
      <c r="AK21" s="157" t="s">
        <v>109</v>
      </c>
      <c r="AL21" s="53"/>
      <c r="AN21" s="144">
        <f t="shared" si="24"/>
        <v>126</v>
      </c>
      <c r="AO21" s="331">
        <f>IFERROR((AN21/AN22),"")</f>
        <v>0.18529411764705883</v>
      </c>
      <c r="AP21" s="70">
        <v>93</v>
      </c>
      <c r="AQ21" s="331">
        <f t="shared" ref="AQ21" si="34">IFERROR((AP21/AP22),"")</f>
        <v>0.11923076923076924</v>
      </c>
      <c r="AR21" s="333">
        <f t="shared" ref="AR21" si="35">IFERROR(AQ21/AO21,0)</f>
        <v>0.64346764346764351</v>
      </c>
      <c r="AS21" s="86">
        <f>Y21</f>
        <v>146</v>
      </c>
      <c r="AT21" s="331">
        <f>IFERROR((AS21/AS22),"")</f>
        <v>0.21470588235294116</v>
      </c>
      <c r="AU21" s="88">
        <f>AD21+AP21</f>
        <v>107</v>
      </c>
      <c r="AV21" s="331">
        <f t="shared" ref="AV21" si="36">IFERROR((AU21/AU22),"")</f>
        <v>0.13717948717948719</v>
      </c>
      <c r="AW21" s="333">
        <f t="shared" ref="AW21" si="37">IFERROR(AV21/AT21,0)</f>
        <v>0.63891815946610475</v>
      </c>
      <c r="AX21" s="334" t="s">
        <v>123</v>
      </c>
      <c r="AY21" s="345" t="s">
        <v>124</v>
      </c>
      <c r="AZ21" s="129"/>
      <c r="BA21" s="169">
        <v>93</v>
      </c>
      <c r="BB21" s="172" t="s">
        <v>109</v>
      </c>
      <c r="BC21" s="347"/>
      <c r="BE21" s="144">
        <f t="shared" si="27"/>
        <v>131</v>
      </c>
      <c r="BF21" s="331">
        <f>IFERROR((BE21/BE22),"")</f>
        <v>0.1673052362707535</v>
      </c>
      <c r="BG21" s="70">
        <v>108</v>
      </c>
      <c r="BH21" s="331">
        <f t="shared" ref="BH21" si="38">IFERROR((BG21/BG22),"")</f>
        <v>0.14025974025974025</v>
      </c>
      <c r="BI21" s="333">
        <f t="shared" ref="BI21" si="39">IFERROR(BH21/BF21,0)</f>
        <v>0.83834638643798953</v>
      </c>
      <c r="BJ21" s="86">
        <f>Z21</f>
        <v>277</v>
      </c>
      <c r="BK21" s="331">
        <f>IFERROR((BJ21/BJ22),"")</f>
        <v>0.35376756066411241</v>
      </c>
      <c r="BL21" s="194">
        <f>AU21+BG21</f>
        <v>215</v>
      </c>
      <c r="BM21" s="331">
        <f t="shared" ref="BM21" si="40">IFERROR((BL21/BL22),"")</f>
        <v>0.2792207792207792</v>
      </c>
      <c r="BN21" s="333">
        <f t="shared" ref="BN21" si="41">IFERROR(BM21/BK21,0)</f>
        <v>0.7892775094941159</v>
      </c>
      <c r="BO21" s="343" t="s">
        <v>125</v>
      </c>
      <c r="BP21" s="345" t="s">
        <v>126</v>
      </c>
      <c r="BQ21" s="46"/>
      <c r="BR21" s="196">
        <v>108</v>
      </c>
      <c r="BS21" s="191" t="s">
        <v>109</v>
      </c>
      <c r="BT21" s="349"/>
      <c r="BU21" s="14"/>
      <c r="BV21" s="146">
        <f t="shared" si="0"/>
        <v>114</v>
      </c>
      <c r="BW21" s="327">
        <f>IFERROR((BV21/BV22),"")</f>
        <v>0.12925170068027211</v>
      </c>
      <c r="BX21" s="19"/>
      <c r="BY21" s="327" t="str">
        <f t="shared" ref="BY21" si="42">IFERROR((BX21/BX22),"")</f>
        <v/>
      </c>
      <c r="BZ21" s="301">
        <f t="shared" ref="BZ21" si="43">IFERROR(BY21/BW21,0)</f>
        <v>0</v>
      </c>
      <c r="CA21" s="30">
        <f>AA21</f>
        <v>391</v>
      </c>
      <c r="CB21" s="327">
        <f>IFERROR((CA21/CA22),"")</f>
        <v>0.44331065759637189</v>
      </c>
      <c r="CC21" s="31">
        <f>BL21+BX21</f>
        <v>215</v>
      </c>
      <c r="CD21" s="323" t="str">
        <f t="shared" ref="CD21" si="44">IFERROR((CC21/CC22),"")</f>
        <v/>
      </c>
      <c r="CE21" s="287">
        <f t="shared" ref="CE21" si="45">IFERROR(CD21/CB21,0)</f>
        <v>0</v>
      </c>
      <c r="CF21" s="325"/>
      <c r="CG21" s="326"/>
      <c r="CH21" s="46"/>
      <c r="CI21" s="53"/>
      <c r="CJ21" s="53"/>
      <c r="CK21" s="347"/>
    </row>
    <row r="22" spans="1:89" s="4" customFormat="1" ht="409.5">
      <c r="A22" s="209"/>
      <c r="B22" s="293"/>
      <c r="C22" s="295"/>
      <c r="D22" s="216"/>
      <c r="E22" s="101" t="s">
        <v>127</v>
      </c>
      <c r="F22" s="203"/>
      <c r="G22" s="107" t="s">
        <v>128</v>
      </c>
      <c r="H22" s="78">
        <v>570</v>
      </c>
      <c r="I22" s="205"/>
      <c r="J22" s="69">
        <v>680</v>
      </c>
      <c r="K22" s="205"/>
      <c r="L22" s="69">
        <v>783</v>
      </c>
      <c r="M22" s="205"/>
      <c r="N22" s="69">
        <v>882</v>
      </c>
      <c r="O22" s="205"/>
      <c r="P22" s="85"/>
      <c r="Q22" s="69">
        <v>680</v>
      </c>
      <c r="R22" s="69">
        <v>783</v>
      </c>
      <c r="S22" s="69">
        <v>882</v>
      </c>
      <c r="T22" s="124" t="s">
        <v>83</v>
      </c>
      <c r="U22" s="125" t="s">
        <v>83</v>
      </c>
      <c r="V22" s="125" t="s">
        <v>83</v>
      </c>
      <c r="W22" s="126" t="s">
        <v>83</v>
      </c>
      <c r="X22" s="85"/>
      <c r="Y22" s="222" t="s">
        <v>83</v>
      </c>
      <c r="Z22" s="223"/>
      <c r="AA22" s="224"/>
      <c r="AB22" s="145">
        <f t="shared" si="22"/>
        <v>570</v>
      </c>
      <c r="AC22" s="205"/>
      <c r="AD22" s="71">
        <v>738</v>
      </c>
      <c r="AE22" s="337"/>
      <c r="AF22" s="338"/>
      <c r="AG22" s="340"/>
      <c r="AH22" s="342"/>
      <c r="AI22" s="167" t="s">
        <v>116</v>
      </c>
      <c r="AJ22" s="158">
        <v>738</v>
      </c>
      <c r="AK22" s="158" t="s">
        <v>109</v>
      </c>
      <c r="AL22" s="54"/>
      <c r="AN22" s="145">
        <f t="shared" si="24"/>
        <v>680</v>
      </c>
      <c r="AO22" s="332"/>
      <c r="AP22" s="71">
        <v>780</v>
      </c>
      <c r="AQ22" s="332"/>
      <c r="AR22" s="333"/>
      <c r="AS22" s="87">
        <f>Q22</f>
        <v>680</v>
      </c>
      <c r="AT22" s="332"/>
      <c r="AU22" s="89">
        <f>AP22</f>
        <v>780</v>
      </c>
      <c r="AV22" s="332"/>
      <c r="AW22" s="333"/>
      <c r="AX22" s="335"/>
      <c r="AY22" s="346"/>
      <c r="AZ22" s="128"/>
      <c r="BA22" s="171">
        <v>765</v>
      </c>
      <c r="BB22" s="170" t="s">
        <v>108</v>
      </c>
      <c r="BC22" s="348"/>
      <c r="BE22" s="145">
        <f t="shared" si="27"/>
        <v>783</v>
      </c>
      <c r="BF22" s="332"/>
      <c r="BG22" s="71">
        <v>770</v>
      </c>
      <c r="BH22" s="332"/>
      <c r="BI22" s="333"/>
      <c r="BJ22" s="87">
        <f>R22</f>
        <v>783</v>
      </c>
      <c r="BK22" s="332"/>
      <c r="BL22" s="195">
        <f>BG22</f>
        <v>770</v>
      </c>
      <c r="BM22" s="332"/>
      <c r="BN22" s="333"/>
      <c r="BO22" s="344"/>
      <c r="BP22" s="346"/>
      <c r="BQ22" s="48"/>
      <c r="BR22" s="192">
        <v>744</v>
      </c>
      <c r="BS22" s="192" t="s">
        <v>108</v>
      </c>
      <c r="BT22" s="350"/>
      <c r="BU22" s="14"/>
      <c r="BV22" s="147">
        <f t="shared" si="0"/>
        <v>882</v>
      </c>
      <c r="BW22" s="328"/>
      <c r="BX22" s="20"/>
      <c r="BY22" s="328"/>
      <c r="BZ22" s="301"/>
      <c r="CA22" s="32">
        <f>S22</f>
        <v>882</v>
      </c>
      <c r="CB22" s="328"/>
      <c r="CC22" s="33">
        <f>BX22</f>
        <v>0</v>
      </c>
      <c r="CD22" s="324"/>
      <c r="CE22" s="287"/>
      <c r="CF22" s="289"/>
      <c r="CG22" s="291"/>
      <c r="CH22" s="48"/>
      <c r="CI22" s="54"/>
      <c r="CJ22" s="54"/>
      <c r="CK22" s="348"/>
    </row>
    <row r="23" spans="1:89" s="4" customFormat="1" ht="310.5">
      <c r="A23" s="209"/>
      <c r="B23" s="211">
        <v>7</v>
      </c>
      <c r="C23" s="213" t="s">
        <v>129</v>
      </c>
      <c r="D23" s="215" t="s">
        <v>130</v>
      </c>
      <c r="E23" s="102" t="s">
        <v>131</v>
      </c>
      <c r="F23" s="202" t="s">
        <v>61</v>
      </c>
      <c r="G23" s="107" t="s">
        <v>132</v>
      </c>
      <c r="H23" s="77">
        <v>1563</v>
      </c>
      <c r="I23" s="204">
        <f>IFERROR((H23/H24),"")</f>
        <v>5.824048887729627E-2</v>
      </c>
      <c r="J23" s="68">
        <v>9260</v>
      </c>
      <c r="K23" s="204">
        <f>IFERROR((J23/J24),"")</f>
        <v>0.25864476844869</v>
      </c>
      <c r="L23" s="68">
        <v>9956</v>
      </c>
      <c r="M23" s="204">
        <f>IFERROR((L23/L24),"")</f>
        <v>0.21902017291066284</v>
      </c>
      <c r="N23" s="68">
        <v>8391</v>
      </c>
      <c r="O23" s="204">
        <f>IFERROR((N23/N24),"")</f>
        <v>0.16560094730609828</v>
      </c>
      <c r="P23" s="84"/>
      <c r="Q23" s="68">
        <v>9260</v>
      </c>
      <c r="R23" s="68">
        <v>9956</v>
      </c>
      <c r="S23" s="180">
        <v>4751</v>
      </c>
      <c r="T23" s="121">
        <f t="shared" si="17"/>
        <v>1563</v>
      </c>
      <c r="U23" s="122">
        <f t="shared" si="18"/>
        <v>10823</v>
      </c>
      <c r="V23" s="122">
        <f t="shared" si="19"/>
        <v>20779</v>
      </c>
      <c r="W23" s="123">
        <f t="shared" si="20"/>
        <v>29170</v>
      </c>
      <c r="X23" s="84"/>
      <c r="Y23" s="122">
        <f>H23+Q23</f>
        <v>10823</v>
      </c>
      <c r="Z23" s="122">
        <f>Y23+R23</f>
        <v>20779</v>
      </c>
      <c r="AA23" s="123">
        <f>Z23+S23</f>
        <v>25530</v>
      </c>
      <c r="AB23" s="144">
        <f>H23</f>
        <v>1563</v>
      </c>
      <c r="AC23" s="204">
        <f>IFERROR((AB23/AB24),"")</f>
        <v>5.824048887729627E-2</v>
      </c>
      <c r="AD23" s="70">
        <v>1123</v>
      </c>
      <c r="AE23" s="336">
        <f t="shared" ref="AE23" si="46">IFERROR((AD23/AD24),"")</f>
        <v>4.33406661263556E-2</v>
      </c>
      <c r="AF23" s="338">
        <f t="shared" ref="AF23" si="47">IFERROR(AE23/AC23,0)</f>
        <v>0.74416727884389333</v>
      </c>
      <c r="AG23" s="339" t="s">
        <v>133</v>
      </c>
      <c r="AH23" s="341" t="s">
        <v>134</v>
      </c>
      <c r="AI23" s="166" t="s">
        <v>116</v>
      </c>
      <c r="AJ23" s="159">
        <v>1123</v>
      </c>
      <c r="AK23" s="159" t="s">
        <v>109</v>
      </c>
      <c r="AL23" s="47"/>
      <c r="AN23" s="144">
        <f t="shared" si="24"/>
        <v>9260</v>
      </c>
      <c r="AO23" s="331">
        <f>IFERROR((AN23/AN24),"")</f>
        <v>0.25864476844869</v>
      </c>
      <c r="AP23" s="70">
        <v>5557</v>
      </c>
      <c r="AQ23" s="331">
        <f t="shared" ref="AQ23" si="48">IFERROR((AP23/AP24),"")</f>
        <v>0.21596517818973224</v>
      </c>
      <c r="AR23" s="333">
        <f t="shared" ref="AR23" si="49">IFERROR(AQ23/AO23,0)</f>
        <v>0.834987614422116</v>
      </c>
      <c r="AS23" s="86">
        <f>Y23</f>
        <v>10823</v>
      </c>
      <c r="AT23" s="331">
        <f>IFERROR((AS23/AS24),"")</f>
        <v>0.30230154739958659</v>
      </c>
      <c r="AU23" s="88">
        <f>AD23+AP23</f>
        <v>6680</v>
      </c>
      <c r="AV23" s="331">
        <f t="shared" ref="AV23" si="50">IFERROR((AU23/AU24),"")</f>
        <v>0.25960903190703821</v>
      </c>
      <c r="AW23" s="333">
        <f t="shared" ref="AW23" si="51">IFERROR(AV23/AT23,0)</f>
        <v>0.85877506794195535</v>
      </c>
      <c r="AX23" s="334" t="s">
        <v>135</v>
      </c>
      <c r="AY23" s="345" t="s">
        <v>136</v>
      </c>
      <c r="AZ23" s="129"/>
      <c r="BA23" s="173">
        <v>5557</v>
      </c>
      <c r="BB23" s="172" t="s">
        <v>109</v>
      </c>
      <c r="BC23" s="347"/>
      <c r="BE23" s="144">
        <f t="shared" si="27"/>
        <v>9956</v>
      </c>
      <c r="BF23" s="331">
        <f>IFERROR((BE23/BE24),"")</f>
        <v>0.21902017291066284</v>
      </c>
      <c r="BG23" s="70">
        <v>5482</v>
      </c>
      <c r="BH23" s="331">
        <f t="shared" ref="BH23" si="52">IFERROR((BG23/BG24),"")</f>
        <v>0.22482877414592134</v>
      </c>
      <c r="BI23" s="333">
        <f t="shared" ref="BI23" si="53">IFERROR(BH23/BF23,0)</f>
        <v>1.0265208503767724</v>
      </c>
      <c r="BJ23" s="86">
        <f>Z23</f>
        <v>20779</v>
      </c>
      <c r="BK23" s="331">
        <f>IFERROR((BJ23/BJ24),"")</f>
        <v>0.45711331588094245</v>
      </c>
      <c r="BL23" s="194">
        <f>AU23+BG23</f>
        <v>12162</v>
      </c>
      <c r="BM23" s="331">
        <f t="shared" ref="BM23" si="54">IFERROR((BL23/BL24),"")</f>
        <v>0.49879014067177951</v>
      </c>
      <c r="BN23" s="333">
        <f t="shared" ref="BN23" si="55">IFERROR(BM23/BK23,0)</f>
        <v>1.0911739460280609</v>
      </c>
      <c r="BO23" s="343" t="s">
        <v>137</v>
      </c>
      <c r="BP23" s="345" t="s">
        <v>138</v>
      </c>
      <c r="BQ23" s="184" t="s">
        <v>94</v>
      </c>
      <c r="BR23" s="197">
        <v>5482</v>
      </c>
      <c r="BS23" s="197" t="s">
        <v>109</v>
      </c>
      <c r="BT23" s="189" t="s">
        <v>95</v>
      </c>
      <c r="BU23" s="14"/>
      <c r="BV23" s="146">
        <f t="shared" si="0"/>
        <v>4751</v>
      </c>
      <c r="BW23" s="327">
        <f>IFERROR((BV23/BV24),"")</f>
        <v>9.3763568186303534E-2</v>
      </c>
      <c r="BX23" s="19"/>
      <c r="BY23" s="327" t="str">
        <f t="shared" ref="BY23" si="56">IFERROR((BX23/BX24),"")</f>
        <v/>
      </c>
      <c r="BZ23" s="301">
        <f t="shared" ref="BZ23" si="57">IFERROR(BY23/BW23,0)</f>
        <v>0</v>
      </c>
      <c r="CA23" s="30">
        <f>AA23</f>
        <v>25530</v>
      </c>
      <c r="CB23" s="327">
        <f>IFERROR((CA23/CA24),"")</f>
        <v>0.50384843102427468</v>
      </c>
      <c r="CC23" s="31">
        <f>BL23+BX23</f>
        <v>12162</v>
      </c>
      <c r="CD23" s="323" t="str">
        <f t="shared" ref="CD23" si="58">IFERROR((CC23/CC24),"")</f>
        <v/>
      </c>
      <c r="CE23" s="287">
        <f t="shared" ref="CE23" si="59">IFERROR(CD23/CB23,0)</f>
        <v>0</v>
      </c>
      <c r="CF23" s="325"/>
      <c r="CG23" s="326"/>
      <c r="CH23" s="46"/>
      <c r="CI23" s="47"/>
      <c r="CJ23" s="47"/>
      <c r="CK23" s="347"/>
    </row>
    <row r="24" spans="1:89" s="4" customFormat="1" ht="310.5">
      <c r="A24" s="209"/>
      <c r="B24" s="212"/>
      <c r="C24" s="214"/>
      <c r="D24" s="216"/>
      <c r="E24" s="101" t="s">
        <v>139</v>
      </c>
      <c r="F24" s="203"/>
      <c r="G24" s="106" t="s">
        <v>140</v>
      </c>
      <c r="H24" s="78">
        <v>26837</v>
      </c>
      <c r="I24" s="205"/>
      <c r="J24" s="69">
        <v>35802</v>
      </c>
      <c r="K24" s="205"/>
      <c r="L24" s="69">
        <v>45457</v>
      </c>
      <c r="M24" s="205"/>
      <c r="N24" s="69">
        <v>50670</v>
      </c>
      <c r="O24" s="205"/>
      <c r="P24" s="85"/>
      <c r="Q24" s="69">
        <v>35802</v>
      </c>
      <c r="R24" s="69">
        <v>45457</v>
      </c>
      <c r="S24" s="69">
        <v>50670</v>
      </c>
      <c r="T24" s="219" t="s">
        <v>83</v>
      </c>
      <c r="U24" s="220"/>
      <c r="V24" s="220"/>
      <c r="W24" s="221"/>
      <c r="X24" s="85"/>
      <c r="Y24" s="222" t="s">
        <v>83</v>
      </c>
      <c r="Z24" s="223"/>
      <c r="AA24" s="224"/>
      <c r="AB24" s="145">
        <f>H24</f>
        <v>26837</v>
      </c>
      <c r="AC24" s="205"/>
      <c r="AD24" s="71">
        <v>25911</v>
      </c>
      <c r="AE24" s="337"/>
      <c r="AF24" s="338"/>
      <c r="AG24" s="340"/>
      <c r="AH24" s="342"/>
      <c r="AI24" s="167" t="s">
        <v>116</v>
      </c>
      <c r="AJ24" s="160">
        <v>25911</v>
      </c>
      <c r="AK24" s="160" t="s">
        <v>109</v>
      </c>
      <c r="AL24" s="49"/>
      <c r="AN24" s="145">
        <f t="shared" si="24"/>
        <v>35802</v>
      </c>
      <c r="AO24" s="332"/>
      <c r="AP24" s="71">
        <v>25731</v>
      </c>
      <c r="AQ24" s="332"/>
      <c r="AR24" s="333"/>
      <c r="AS24" s="87">
        <f>Q24</f>
        <v>35802</v>
      </c>
      <c r="AT24" s="332"/>
      <c r="AU24" s="89">
        <f>AP24</f>
        <v>25731</v>
      </c>
      <c r="AV24" s="332"/>
      <c r="AW24" s="333"/>
      <c r="AX24" s="335"/>
      <c r="AY24" s="346"/>
      <c r="AZ24" s="130"/>
      <c r="BA24" s="174">
        <v>24777</v>
      </c>
      <c r="BB24" s="170" t="s">
        <v>108</v>
      </c>
      <c r="BC24" s="348"/>
      <c r="BE24" s="145">
        <f t="shared" si="27"/>
        <v>45457</v>
      </c>
      <c r="BF24" s="332"/>
      <c r="BG24" s="71">
        <v>24383</v>
      </c>
      <c r="BH24" s="332"/>
      <c r="BI24" s="333"/>
      <c r="BJ24" s="87">
        <f>R24</f>
        <v>45457</v>
      </c>
      <c r="BK24" s="332"/>
      <c r="BL24" s="195">
        <f>BG24</f>
        <v>24383</v>
      </c>
      <c r="BM24" s="332"/>
      <c r="BN24" s="333"/>
      <c r="BO24" s="344"/>
      <c r="BP24" s="346"/>
      <c r="BQ24" s="48"/>
      <c r="BR24" s="198">
        <v>23419</v>
      </c>
      <c r="BS24" s="198" t="s">
        <v>108</v>
      </c>
      <c r="BT24" s="190"/>
      <c r="BU24" s="14"/>
      <c r="BV24" s="147">
        <f t="shared" si="0"/>
        <v>50670</v>
      </c>
      <c r="BW24" s="328"/>
      <c r="BX24" s="20"/>
      <c r="BY24" s="328"/>
      <c r="BZ24" s="301"/>
      <c r="CA24" s="32">
        <f>S24</f>
        <v>50670</v>
      </c>
      <c r="CB24" s="328"/>
      <c r="CC24" s="33">
        <f>BX24</f>
        <v>0</v>
      </c>
      <c r="CD24" s="324"/>
      <c r="CE24" s="287"/>
      <c r="CF24" s="289"/>
      <c r="CG24" s="291"/>
      <c r="CH24" s="48"/>
      <c r="CI24" s="49"/>
      <c r="CJ24" s="49"/>
      <c r="CK24" s="348"/>
    </row>
    <row r="25" spans="1:89" s="4" customFormat="1" ht="258.75" customHeight="1">
      <c r="A25" s="208" t="s">
        <v>141</v>
      </c>
      <c r="B25" s="211">
        <v>8</v>
      </c>
      <c r="C25" s="213" t="s">
        <v>142</v>
      </c>
      <c r="D25" s="215" t="s">
        <v>143</v>
      </c>
      <c r="E25" s="102" t="s">
        <v>144</v>
      </c>
      <c r="F25" s="202" t="s">
        <v>61</v>
      </c>
      <c r="G25" s="105" t="s">
        <v>145</v>
      </c>
      <c r="H25" s="77">
        <v>25410</v>
      </c>
      <c r="I25" s="206">
        <f>IFERROR((H25/H26),"")/100</f>
        <v>9.9740932642487044E-3</v>
      </c>
      <c r="J25" s="68">
        <v>26350</v>
      </c>
      <c r="K25" s="206">
        <f>IFERROR((J25/J26),"")/100</f>
        <v>9.9000601142170113E-3</v>
      </c>
      <c r="L25" s="68">
        <v>26980</v>
      </c>
      <c r="M25" s="206">
        <f>IFERROR((L25/L26),"")/100</f>
        <v>9.9001908116835464E-3</v>
      </c>
      <c r="N25" s="68">
        <v>27868</v>
      </c>
      <c r="O25" s="206">
        <f>IFERROR((N25/N26),"")/100</f>
        <v>9.899822380106572E-3</v>
      </c>
      <c r="P25" s="84"/>
      <c r="Q25" s="68">
        <v>26350</v>
      </c>
      <c r="R25" s="68">
        <v>26980</v>
      </c>
      <c r="S25" s="68">
        <v>27868</v>
      </c>
      <c r="T25" s="219" t="s">
        <v>83</v>
      </c>
      <c r="U25" s="220"/>
      <c r="V25" s="220"/>
      <c r="W25" s="221"/>
      <c r="X25" s="84"/>
      <c r="Y25" s="225" t="s">
        <v>83</v>
      </c>
      <c r="Z25" s="226"/>
      <c r="AA25" s="227"/>
      <c r="AB25" s="144">
        <f t="shared" si="22"/>
        <v>25410</v>
      </c>
      <c r="AC25" s="206">
        <f>IFERROR((AB25/AB26),"")/100</f>
        <v>9.9740932642487044E-3</v>
      </c>
      <c r="AD25" s="70">
        <v>25640</v>
      </c>
      <c r="AE25" s="206">
        <f>IFERROR((AD25/AD26),"")/100</f>
        <v>9.9778184223839363E-3</v>
      </c>
      <c r="AF25" s="351">
        <f>IFERROR(AE25/AC25,0)/100</f>
        <v>1.0003734833870648E-2</v>
      </c>
      <c r="AG25" s="339" t="s">
        <v>146</v>
      </c>
      <c r="AH25" s="341" t="s">
        <v>147</v>
      </c>
      <c r="AI25" s="164" t="s">
        <v>108</v>
      </c>
      <c r="AJ25" s="159">
        <v>25640</v>
      </c>
      <c r="AK25" s="159" t="s">
        <v>109</v>
      </c>
      <c r="AL25" s="47"/>
      <c r="AN25" s="144">
        <f t="shared" si="24"/>
        <v>26350</v>
      </c>
      <c r="AO25" s="331">
        <f>IFERROR((AN25/AN26),"")</f>
        <v>0.99000601142170119</v>
      </c>
      <c r="AP25" s="70">
        <v>24435</v>
      </c>
      <c r="AQ25" s="331">
        <f t="shared" ref="AQ25" si="60">IFERROR((AP25/AP26),"")</f>
        <v>0.9861968761351253</v>
      </c>
      <c r="AR25" s="333">
        <f t="shared" ref="AR25" si="61">IFERROR(AQ25/AO25,0)</f>
        <v>0.99615241196252358</v>
      </c>
      <c r="AS25" s="86">
        <f>Q25</f>
        <v>26350</v>
      </c>
      <c r="AT25" s="331">
        <f>IFERROR((AS25/AS26),"")</f>
        <v>0.99000601142170119</v>
      </c>
      <c r="AU25" s="88">
        <f>AP25</f>
        <v>24435</v>
      </c>
      <c r="AV25" s="331">
        <f t="shared" ref="AV25" si="62">IFERROR((AU25/AU26),"")</f>
        <v>0.9861968761351253</v>
      </c>
      <c r="AW25" s="333">
        <f t="shared" ref="AW25" si="63">IFERROR(AV25/AT25,0)</f>
        <v>0.99615241196252358</v>
      </c>
      <c r="AX25" s="334" t="s">
        <v>148</v>
      </c>
      <c r="AY25" s="345" t="s">
        <v>149</v>
      </c>
      <c r="AZ25" s="129"/>
      <c r="BA25" s="173">
        <v>24435</v>
      </c>
      <c r="BB25" s="172" t="s">
        <v>109</v>
      </c>
      <c r="BC25" s="347"/>
      <c r="BE25" s="144">
        <f t="shared" si="27"/>
        <v>26980</v>
      </c>
      <c r="BF25" s="331">
        <f>IFERROR((BE25/BE26),"")</f>
        <v>0.99001908116835458</v>
      </c>
      <c r="BG25" s="70">
        <v>23036</v>
      </c>
      <c r="BH25" s="331">
        <f t="shared" ref="BH25" si="64">IFERROR((BG25/BG26),"")</f>
        <v>0.98364575771809215</v>
      </c>
      <c r="BI25" s="333">
        <f t="shared" ref="BI25" si="65">IFERROR(BH25/BF25,0)</f>
        <v>0.99356242362244063</v>
      </c>
      <c r="BJ25" s="86">
        <f>R25</f>
        <v>26980</v>
      </c>
      <c r="BK25" s="331">
        <f>IFERROR((BJ25/BJ26),"")</f>
        <v>0.99001908116835458</v>
      </c>
      <c r="BL25" s="194">
        <f>BG25</f>
        <v>23036</v>
      </c>
      <c r="BM25" s="331">
        <f t="shared" ref="BM25" si="66">IFERROR((BL25/BL26),"")</f>
        <v>0.98364575771809215</v>
      </c>
      <c r="BN25" s="333">
        <f t="shared" ref="BN25" si="67">IFERROR(BM25/BK25,0)</f>
        <v>0.99356242362244063</v>
      </c>
      <c r="BO25" s="343" t="s">
        <v>150</v>
      </c>
      <c r="BP25" s="345" t="s">
        <v>151</v>
      </c>
      <c r="BQ25" s="42"/>
      <c r="BR25" s="197">
        <v>23036</v>
      </c>
      <c r="BS25" s="197" t="s">
        <v>109</v>
      </c>
      <c r="BT25" s="349"/>
      <c r="BU25" s="14"/>
      <c r="BV25" s="146">
        <f t="shared" si="0"/>
        <v>27868</v>
      </c>
      <c r="BW25" s="327">
        <f>IFERROR((BV25/BV26),"")</f>
        <v>0.98998223801065721</v>
      </c>
      <c r="BX25" s="19"/>
      <c r="BY25" s="327" t="str">
        <f t="shared" ref="BY25" si="68">IFERROR((BX25/BX26),"")</f>
        <v/>
      </c>
      <c r="BZ25" s="301">
        <f t="shared" ref="BZ25" si="69">IFERROR(BY25/BW25,0)</f>
        <v>0</v>
      </c>
      <c r="CA25" s="30">
        <f>S25</f>
        <v>27868</v>
      </c>
      <c r="CB25" s="327">
        <f>IFERROR((CA25/CA26),"")</f>
        <v>0.98998223801065721</v>
      </c>
      <c r="CC25" s="31">
        <f>BX25</f>
        <v>0</v>
      </c>
      <c r="CD25" s="323" t="str">
        <f t="shared" ref="CD25" si="70">IFERROR((CC25/CC26),"")</f>
        <v/>
      </c>
      <c r="CE25" s="287">
        <f t="shared" ref="CE25" si="71">IFERROR(CD25/CB25,0)</f>
        <v>0</v>
      </c>
      <c r="CF25" s="325"/>
      <c r="CG25" s="326"/>
      <c r="CH25" s="42"/>
      <c r="CI25" s="47"/>
      <c r="CJ25" s="47"/>
      <c r="CK25" s="347"/>
    </row>
    <row r="26" spans="1:89" s="4" customFormat="1" ht="258.75" customHeight="1">
      <c r="A26" s="209"/>
      <c r="B26" s="212"/>
      <c r="C26" s="214"/>
      <c r="D26" s="216"/>
      <c r="E26" s="101" t="s">
        <v>152</v>
      </c>
      <c r="F26" s="203"/>
      <c r="G26" s="108" t="s">
        <v>153</v>
      </c>
      <c r="H26" s="78">
        <v>25476</v>
      </c>
      <c r="I26" s="207"/>
      <c r="J26" s="69">
        <v>26616</v>
      </c>
      <c r="K26" s="207"/>
      <c r="L26" s="69">
        <v>27252</v>
      </c>
      <c r="M26" s="207"/>
      <c r="N26" s="69">
        <v>28150</v>
      </c>
      <c r="O26" s="207"/>
      <c r="P26" s="85"/>
      <c r="Q26" s="69">
        <v>26616</v>
      </c>
      <c r="R26" s="69">
        <v>27252</v>
      </c>
      <c r="S26" s="69">
        <v>28150</v>
      </c>
      <c r="T26" s="219" t="s">
        <v>83</v>
      </c>
      <c r="U26" s="220"/>
      <c r="V26" s="220"/>
      <c r="W26" s="221"/>
      <c r="X26" s="85"/>
      <c r="Y26" s="222" t="s">
        <v>83</v>
      </c>
      <c r="Z26" s="223"/>
      <c r="AA26" s="224"/>
      <c r="AB26" s="145">
        <f t="shared" si="22"/>
        <v>25476</v>
      </c>
      <c r="AC26" s="207"/>
      <c r="AD26" s="71">
        <v>25697</v>
      </c>
      <c r="AE26" s="207"/>
      <c r="AF26" s="351"/>
      <c r="AG26" s="340"/>
      <c r="AH26" s="342"/>
      <c r="AI26" s="167" t="s">
        <v>108</v>
      </c>
      <c r="AJ26" s="160">
        <v>25697</v>
      </c>
      <c r="AK26" s="160" t="s">
        <v>109</v>
      </c>
      <c r="AL26" s="49"/>
      <c r="AN26" s="145">
        <f t="shared" si="24"/>
        <v>26616</v>
      </c>
      <c r="AO26" s="332"/>
      <c r="AP26" s="71">
        <v>24777</v>
      </c>
      <c r="AQ26" s="332"/>
      <c r="AR26" s="333"/>
      <c r="AS26" s="87">
        <f>Q26</f>
        <v>26616</v>
      </c>
      <c r="AT26" s="332"/>
      <c r="AU26" s="89">
        <f>AP26</f>
        <v>24777</v>
      </c>
      <c r="AV26" s="332"/>
      <c r="AW26" s="333"/>
      <c r="AX26" s="335"/>
      <c r="AY26" s="346"/>
      <c r="AZ26" s="130"/>
      <c r="BA26" s="174">
        <v>24777</v>
      </c>
      <c r="BB26" s="172" t="s">
        <v>109</v>
      </c>
      <c r="BC26" s="348"/>
      <c r="BE26" s="145">
        <f t="shared" si="27"/>
        <v>27252</v>
      </c>
      <c r="BF26" s="332"/>
      <c r="BG26" s="71">
        <v>23419</v>
      </c>
      <c r="BH26" s="332"/>
      <c r="BI26" s="333"/>
      <c r="BJ26" s="87">
        <f>R26</f>
        <v>27252</v>
      </c>
      <c r="BK26" s="332"/>
      <c r="BL26" s="195">
        <f>BG26</f>
        <v>23419</v>
      </c>
      <c r="BM26" s="332"/>
      <c r="BN26" s="333"/>
      <c r="BO26" s="344"/>
      <c r="BP26" s="346"/>
      <c r="BQ26" s="48"/>
      <c r="BR26" s="198">
        <v>23419</v>
      </c>
      <c r="BS26" s="198" t="s">
        <v>109</v>
      </c>
      <c r="BT26" s="350"/>
      <c r="BU26" s="14"/>
      <c r="BV26" s="147">
        <f t="shared" si="0"/>
        <v>28150</v>
      </c>
      <c r="BW26" s="328"/>
      <c r="BX26" s="20"/>
      <c r="BY26" s="328"/>
      <c r="BZ26" s="301"/>
      <c r="CA26" s="32">
        <f>S26</f>
        <v>28150</v>
      </c>
      <c r="CB26" s="328"/>
      <c r="CC26" s="33">
        <f>BX26</f>
        <v>0</v>
      </c>
      <c r="CD26" s="324"/>
      <c r="CE26" s="287"/>
      <c r="CF26" s="289"/>
      <c r="CG26" s="291"/>
      <c r="CH26" s="48"/>
      <c r="CI26" s="49"/>
      <c r="CJ26" s="49"/>
      <c r="CK26" s="348"/>
    </row>
    <row r="27" spans="1:89" s="4" customFormat="1" ht="249.75" customHeight="1">
      <c r="A27" s="209"/>
      <c r="B27" s="211">
        <v>9</v>
      </c>
      <c r="C27" s="213" t="s">
        <v>154</v>
      </c>
      <c r="D27" s="215" t="s">
        <v>155</v>
      </c>
      <c r="E27" s="102" t="s">
        <v>156</v>
      </c>
      <c r="F27" s="202" t="s">
        <v>61</v>
      </c>
      <c r="G27" s="107" t="s">
        <v>157</v>
      </c>
      <c r="H27" s="77">
        <v>110</v>
      </c>
      <c r="I27" s="204">
        <f>IFERROR((H27/H28),"")/100</f>
        <v>6.962025316455696E-5</v>
      </c>
      <c r="J27" s="68">
        <v>341</v>
      </c>
      <c r="K27" s="204">
        <f>IFERROR((J27/J28),"")</f>
        <v>9.6874999999999999E-3</v>
      </c>
      <c r="L27" s="68">
        <v>574</v>
      </c>
      <c r="M27" s="204">
        <f>IFERROR((L27/L28),"")</f>
        <v>1.6494252873563219E-2</v>
      </c>
      <c r="N27" s="68">
        <v>185</v>
      </c>
      <c r="O27" s="204">
        <f>IFERROR((N27/N28),"")</f>
        <v>5.8730158730158728E-3</v>
      </c>
      <c r="P27" s="84"/>
      <c r="Q27" s="68">
        <v>341</v>
      </c>
      <c r="R27" s="68">
        <v>574</v>
      </c>
      <c r="S27" s="68">
        <v>185</v>
      </c>
      <c r="T27" s="121">
        <f t="shared" si="17"/>
        <v>110</v>
      </c>
      <c r="U27" s="122">
        <f t="shared" si="18"/>
        <v>451</v>
      </c>
      <c r="V27" s="122">
        <f t="shared" si="19"/>
        <v>1025</v>
      </c>
      <c r="W27" s="123">
        <f t="shared" si="20"/>
        <v>1210</v>
      </c>
      <c r="X27" s="84"/>
      <c r="Y27" s="122">
        <f>H27+Q27</f>
        <v>451</v>
      </c>
      <c r="Z27" s="122">
        <f>Y27+R27</f>
        <v>1025</v>
      </c>
      <c r="AA27" s="123">
        <f>Z27+S27</f>
        <v>1210</v>
      </c>
      <c r="AB27" s="144">
        <f t="shared" si="22"/>
        <v>110</v>
      </c>
      <c r="AC27" s="204">
        <f>IFERROR((AB27/AB28),"")</f>
        <v>6.962025316455696E-3</v>
      </c>
      <c r="AD27" s="70">
        <v>114</v>
      </c>
      <c r="AE27" s="336">
        <f t="shared" ref="AE27" si="72">IFERROR((AD27/AD28),"")</f>
        <v>7.2829489554717946E-3</v>
      </c>
      <c r="AF27" s="338">
        <f t="shared" ref="AF27" si="73">IFERROR(AE27/AC27,0)</f>
        <v>1.0460963045132214</v>
      </c>
      <c r="AG27" s="339" t="s">
        <v>158</v>
      </c>
      <c r="AH27" s="341" t="s">
        <v>159</v>
      </c>
      <c r="AI27" s="164" t="s">
        <v>108</v>
      </c>
      <c r="AJ27" s="159">
        <v>907</v>
      </c>
      <c r="AK27" s="164" t="s">
        <v>108</v>
      </c>
      <c r="AL27" s="47" t="s">
        <v>160</v>
      </c>
      <c r="AN27" s="144">
        <f t="shared" si="24"/>
        <v>341</v>
      </c>
      <c r="AO27" s="331">
        <f>IFERROR((AN27/AN28),"")</f>
        <v>9.6874999999999999E-3</v>
      </c>
      <c r="AP27" s="70">
        <v>458</v>
      </c>
      <c r="AQ27" s="331">
        <f t="shared" ref="AQ27" si="74">IFERROR((AP27/AP28),"")</f>
        <v>1.0247689794822455E-2</v>
      </c>
      <c r="AR27" s="333">
        <f t="shared" ref="AR27" si="75">IFERROR(AQ27/AO27,0)</f>
        <v>1.0578260433365114</v>
      </c>
      <c r="AS27" s="86">
        <f>Y27</f>
        <v>451</v>
      </c>
      <c r="AT27" s="331">
        <f>IFERROR((AS27/AS28),"")</f>
        <v>8.8431372549019616E-3</v>
      </c>
      <c r="AU27" s="88">
        <f>AD27+AP27</f>
        <v>572</v>
      </c>
      <c r="AV27" s="331">
        <f t="shared" ref="AV27" si="76">IFERROR((AU27/AU28),"")</f>
        <v>9.4786729857819912E-3</v>
      </c>
      <c r="AW27" s="333">
        <f t="shared" ref="AW27" si="77">IFERROR(AV27/AT27,0)</f>
        <v>1.071867676884438</v>
      </c>
      <c r="AX27" s="354" t="s">
        <v>161</v>
      </c>
      <c r="AY27" s="356" t="s">
        <v>162</v>
      </c>
      <c r="AZ27" s="129"/>
      <c r="BA27" s="173">
        <v>3466</v>
      </c>
      <c r="BB27" s="170" t="s">
        <v>108</v>
      </c>
      <c r="BC27" s="364" t="s">
        <v>163</v>
      </c>
      <c r="BE27" s="144">
        <f t="shared" si="27"/>
        <v>574</v>
      </c>
      <c r="BF27" s="331">
        <f>IFERROR((BE27/BE28),"")</f>
        <v>1.6494252873563219E-2</v>
      </c>
      <c r="BG27" s="70">
        <v>213</v>
      </c>
      <c r="BH27" s="331">
        <f t="shared" ref="BH27" si="78">IFERROR((BG27/BG28),"")</f>
        <v>4.5770032447299998E-3</v>
      </c>
      <c r="BI27" s="333">
        <f t="shared" ref="BI27" si="79">IFERROR(BH27/BF27,0)</f>
        <v>0.27749078905331703</v>
      </c>
      <c r="BJ27" s="86">
        <f>Z27</f>
        <v>1025</v>
      </c>
      <c r="BK27" s="331">
        <f>IFERROR((BJ27/BJ28),"")</f>
        <v>1.1946386946386946E-2</v>
      </c>
      <c r="BL27" s="194">
        <f>AU27+BG27</f>
        <v>785</v>
      </c>
      <c r="BM27" s="331">
        <f t="shared" ref="BM27" si="80">IFERROR((BL27/BL28),"")</f>
        <v>7.3444794775595745E-3</v>
      </c>
      <c r="BN27" s="333">
        <f t="shared" ref="BN27" si="81">IFERROR(BM27/BK27,0)</f>
        <v>0.61478667236547468</v>
      </c>
      <c r="BO27" s="343" t="s">
        <v>164</v>
      </c>
      <c r="BP27" s="345" t="s">
        <v>165</v>
      </c>
      <c r="BQ27" s="42"/>
      <c r="BR27" s="197">
        <v>1789</v>
      </c>
      <c r="BS27" s="197" t="s">
        <v>108</v>
      </c>
      <c r="BT27" s="352" t="s">
        <v>166</v>
      </c>
      <c r="BU27" s="14"/>
      <c r="BV27" s="146">
        <f t="shared" si="0"/>
        <v>185</v>
      </c>
      <c r="BW27" s="327">
        <f>IFERROR((BV27/BV28),"")</f>
        <v>5.8730158730158728E-3</v>
      </c>
      <c r="BX27" s="19"/>
      <c r="BY27" s="327" t="str">
        <f t="shared" ref="BY27" si="82">IFERROR((BX27/BX28),"")</f>
        <v/>
      </c>
      <c r="BZ27" s="301">
        <f t="shared" ref="BZ27" si="83">IFERROR(BY27/BW27,0)</f>
        <v>0</v>
      </c>
      <c r="CA27" s="30">
        <f>AA27</f>
        <v>1210</v>
      </c>
      <c r="CB27" s="327">
        <f>IFERROR((CA27/CA28),"")</f>
        <v>1.0315430520034101E-2</v>
      </c>
      <c r="CC27" s="31">
        <f>BL27+BX27</f>
        <v>785</v>
      </c>
      <c r="CD27" s="323">
        <f t="shared" ref="CD27" si="84">IFERROR((CC27/CC28),"")</f>
        <v>7.3444794775595745E-3</v>
      </c>
      <c r="CE27" s="287">
        <f t="shared" ref="CE27" si="85">IFERROR(CD27/CB27,0)</f>
        <v>0.71198962208077521</v>
      </c>
      <c r="CF27" s="325"/>
      <c r="CG27" s="326"/>
      <c r="CH27" s="42"/>
      <c r="CI27" s="47"/>
      <c r="CJ27" s="47"/>
      <c r="CK27" s="347"/>
    </row>
    <row r="28" spans="1:89" s="4" customFormat="1" ht="249.75" customHeight="1">
      <c r="A28" s="209"/>
      <c r="B28" s="212"/>
      <c r="C28" s="214"/>
      <c r="D28" s="236"/>
      <c r="E28" s="101" t="s">
        <v>167</v>
      </c>
      <c r="F28" s="203"/>
      <c r="G28" s="106" t="s">
        <v>168</v>
      </c>
      <c r="H28" s="79">
        <v>15800</v>
      </c>
      <c r="I28" s="205"/>
      <c r="J28" s="69">
        <v>35200</v>
      </c>
      <c r="K28" s="205"/>
      <c r="L28" s="69">
        <v>34800</v>
      </c>
      <c r="M28" s="205"/>
      <c r="N28" s="69">
        <v>31500</v>
      </c>
      <c r="O28" s="205"/>
      <c r="P28" s="85"/>
      <c r="Q28" s="69">
        <v>35200</v>
      </c>
      <c r="R28" s="69">
        <v>34800</v>
      </c>
      <c r="S28" s="69">
        <v>31500</v>
      </c>
      <c r="T28" s="124">
        <f t="shared" si="17"/>
        <v>15800</v>
      </c>
      <c r="U28" s="125">
        <f t="shared" si="18"/>
        <v>51000</v>
      </c>
      <c r="V28" s="125">
        <f t="shared" si="19"/>
        <v>85800</v>
      </c>
      <c r="W28" s="126">
        <f t="shared" si="20"/>
        <v>117300</v>
      </c>
      <c r="X28" s="85"/>
      <c r="Y28" s="125">
        <f>H28+Q28</f>
        <v>51000</v>
      </c>
      <c r="Z28" s="125">
        <f>Y28+R28</f>
        <v>85800</v>
      </c>
      <c r="AA28" s="126">
        <f>Z28+S28</f>
        <v>117300</v>
      </c>
      <c r="AB28" s="145">
        <f t="shared" si="22"/>
        <v>15800</v>
      </c>
      <c r="AC28" s="205"/>
      <c r="AD28" s="71">
        <v>15653</v>
      </c>
      <c r="AE28" s="337"/>
      <c r="AF28" s="338"/>
      <c r="AG28" s="340"/>
      <c r="AH28" s="342"/>
      <c r="AI28" s="167" t="s">
        <v>108</v>
      </c>
      <c r="AJ28" s="160">
        <v>15899</v>
      </c>
      <c r="AK28" s="167" t="s">
        <v>108</v>
      </c>
      <c r="AL28" s="49"/>
      <c r="AN28" s="145">
        <f t="shared" si="24"/>
        <v>35200</v>
      </c>
      <c r="AO28" s="332"/>
      <c r="AP28" s="71">
        <v>44693</v>
      </c>
      <c r="AQ28" s="332"/>
      <c r="AR28" s="333"/>
      <c r="AS28" s="87">
        <f>Y28</f>
        <v>51000</v>
      </c>
      <c r="AT28" s="332"/>
      <c r="AU28" s="89">
        <f>AD28+AP28</f>
        <v>60346</v>
      </c>
      <c r="AV28" s="332"/>
      <c r="AW28" s="333"/>
      <c r="AX28" s="355"/>
      <c r="AY28" s="357"/>
      <c r="AZ28" s="130"/>
      <c r="BA28" s="174">
        <v>46950</v>
      </c>
      <c r="BB28" s="170" t="s">
        <v>108</v>
      </c>
      <c r="BC28" s="365"/>
      <c r="BE28" s="145">
        <f t="shared" si="27"/>
        <v>34800</v>
      </c>
      <c r="BF28" s="332"/>
      <c r="BG28" s="71">
        <v>46537</v>
      </c>
      <c r="BH28" s="332"/>
      <c r="BI28" s="333"/>
      <c r="BJ28" s="87">
        <f>Z28</f>
        <v>85800</v>
      </c>
      <c r="BK28" s="332"/>
      <c r="BL28" s="195">
        <f>AU28+BG28</f>
        <v>106883</v>
      </c>
      <c r="BM28" s="332"/>
      <c r="BN28" s="333"/>
      <c r="BO28" s="344"/>
      <c r="BP28" s="346"/>
      <c r="BQ28" s="48"/>
      <c r="BR28" s="198">
        <v>48723</v>
      </c>
      <c r="BS28" s="198" t="s">
        <v>108</v>
      </c>
      <c r="BT28" s="353"/>
      <c r="BU28" s="14"/>
      <c r="BV28" s="147">
        <f t="shared" si="0"/>
        <v>31500</v>
      </c>
      <c r="BW28" s="328"/>
      <c r="BX28" s="20"/>
      <c r="BY28" s="328"/>
      <c r="BZ28" s="301"/>
      <c r="CA28" s="32">
        <f>AA28</f>
        <v>117300</v>
      </c>
      <c r="CB28" s="328"/>
      <c r="CC28" s="33">
        <f>BL28+BX28</f>
        <v>106883</v>
      </c>
      <c r="CD28" s="324"/>
      <c r="CE28" s="287"/>
      <c r="CF28" s="289"/>
      <c r="CG28" s="291"/>
      <c r="CH28" s="48"/>
      <c r="CI28" s="49"/>
      <c r="CJ28" s="49"/>
      <c r="CK28" s="348"/>
    </row>
    <row r="29" spans="1:89" s="4" customFormat="1" ht="238.5">
      <c r="A29" s="209"/>
      <c r="B29" s="211">
        <v>10</v>
      </c>
      <c r="C29" s="213" t="s">
        <v>169</v>
      </c>
      <c r="D29" s="215" t="s">
        <v>170</v>
      </c>
      <c r="E29" s="100" t="s">
        <v>171</v>
      </c>
      <c r="F29" s="202" t="s">
        <v>61</v>
      </c>
      <c r="G29" s="107" t="s">
        <v>172</v>
      </c>
      <c r="H29" s="77">
        <v>35</v>
      </c>
      <c r="I29" s="204">
        <f>IFERROR((H29/H30),"")</f>
        <v>3.54251012145749E-2</v>
      </c>
      <c r="J29" s="68">
        <v>300</v>
      </c>
      <c r="K29" s="204">
        <f>IFERROR((J29/J30),"")</f>
        <v>0.375</v>
      </c>
      <c r="L29" s="68">
        <v>320</v>
      </c>
      <c r="M29" s="204">
        <f>IFERROR((L29/L30),"")</f>
        <v>0.4</v>
      </c>
      <c r="N29" s="68">
        <v>65</v>
      </c>
      <c r="O29" s="204">
        <f>IFERROR((N29/N30),"")</f>
        <v>8.1250000000000003E-2</v>
      </c>
      <c r="P29" s="84"/>
      <c r="Q29" s="68">
        <v>300</v>
      </c>
      <c r="R29" s="68">
        <v>320</v>
      </c>
      <c r="S29" s="180">
        <v>700</v>
      </c>
      <c r="T29" s="228" t="s">
        <v>173</v>
      </c>
      <c r="U29" s="229"/>
      <c r="V29" s="229"/>
      <c r="W29" s="230"/>
      <c r="X29" s="84"/>
      <c r="Y29" s="234" t="s">
        <v>173</v>
      </c>
      <c r="Z29" s="229"/>
      <c r="AA29" s="230"/>
      <c r="AB29" s="144">
        <f t="shared" si="22"/>
        <v>35</v>
      </c>
      <c r="AC29" s="204">
        <f>IFERROR((AB29/AB30),"")</f>
        <v>3.54251012145749E-2</v>
      </c>
      <c r="AD29" s="70">
        <v>35</v>
      </c>
      <c r="AE29" s="336">
        <f t="shared" ref="AE29" si="86">IFERROR((AD29/AD30),"")</f>
        <v>3.54251012145749E-2</v>
      </c>
      <c r="AF29" s="338">
        <f t="shared" ref="AF29" si="87">IFERROR(AE29/AC29,0)</f>
        <v>1</v>
      </c>
      <c r="AG29" s="339" t="s">
        <v>174</v>
      </c>
      <c r="AH29" s="341" t="s">
        <v>175</v>
      </c>
      <c r="AI29" s="164" t="s">
        <v>108</v>
      </c>
      <c r="AJ29" s="159">
        <v>35</v>
      </c>
      <c r="AK29" s="164" t="s">
        <v>108</v>
      </c>
      <c r="AL29" s="47" t="s">
        <v>176</v>
      </c>
      <c r="AN29" s="144">
        <f t="shared" si="24"/>
        <v>300</v>
      </c>
      <c r="AO29" s="331">
        <f>IFERROR((AN29/AN30),"")</f>
        <v>0.375</v>
      </c>
      <c r="AP29" s="70">
        <v>444</v>
      </c>
      <c r="AQ29" s="331">
        <f t="shared" ref="AQ29" si="88">IFERROR((AP29/AP30),"")</f>
        <v>0.55430711610486894</v>
      </c>
      <c r="AR29" s="333">
        <f t="shared" ref="AR29" si="89">IFERROR(AQ29/AO29,0)</f>
        <v>1.4781523096129838</v>
      </c>
      <c r="AS29" s="86">
        <f>Q29</f>
        <v>300</v>
      </c>
      <c r="AT29" s="331">
        <f>IFERROR((AS29/AS30),"")</f>
        <v>0.375</v>
      </c>
      <c r="AU29" s="88">
        <f>AP29</f>
        <v>444</v>
      </c>
      <c r="AV29" s="331">
        <f t="shared" ref="AV29" si="90">IFERROR((AU29/AU30),"")</f>
        <v>0.55430711610486894</v>
      </c>
      <c r="AW29" s="333">
        <f t="shared" ref="AW29" si="91">IFERROR(AV29/AT29,0)</f>
        <v>1.4781523096129838</v>
      </c>
      <c r="AX29" s="359" t="s">
        <v>177</v>
      </c>
      <c r="AY29" s="356" t="s">
        <v>178</v>
      </c>
      <c r="AZ29" s="129"/>
      <c r="BA29" s="175">
        <v>548</v>
      </c>
      <c r="BB29" s="170" t="s">
        <v>108</v>
      </c>
      <c r="BC29" s="347"/>
      <c r="BE29" s="144">
        <f t="shared" si="27"/>
        <v>320</v>
      </c>
      <c r="BF29" s="331">
        <f>IFERROR((BE29/BE30),"")</f>
        <v>0.4</v>
      </c>
      <c r="BG29" s="70">
        <v>523</v>
      </c>
      <c r="BH29" s="331">
        <f t="shared" ref="BH29" si="92">IFERROR((BG29/BG30),"")</f>
        <v>0.70675675675675675</v>
      </c>
      <c r="BI29" s="333">
        <f t="shared" ref="BI29" si="93">IFERROR(BH29/BF29,0)</f>
        <v>1.7668918918918919</v>
      </c>
      <c r="BJ29" s="86">
        <f>R29</f>
        <v>320</v>
      </c>
      <c r="BK29" s="331">
        <f>IFERROR((BJ29/BJ30),"")</f>
        <v>0.4</v>
      </c>
      <c r="BL29" s="194">
        <f>BG29</f>
        <v>523</v>
      </c>
      <c r="BM29" s="331">
        <f t="shared" ref="BM29" si="94">IFERROR((BL29/BL30),"")</f>
        <v>0.70675675675675675</v>
      </c>
      <c r="BN29" s="333">
        <f t="shared" ref="BN29" si="95">IFERROR(BM29/BK29,0)</f>
        <v>1.7668918918918919</v>
      </c>
      <c r="BO29" s="343" t="s">
        <v>179</v>
      </c>
      <c r="BP29" s="345" t="s">
        <v>180</v>
      </c>
      <c r="BQ29" s="185" t="s">
        <v>181</v>
      </c>
      <c r="BR29" s="197">
        <v>700</v>
      </c>
      <c r="BS29" s="197" t="s">
        <v>108</v>
      </c>
      <c r="BT29" s="349"/>
      <c r="BU29" s="14"/>
      <c r="BV29" s="146">
        <f t="shared" si="0"/>
        <v>700</v>
      </c>
      <c r="BW29" s="327">
        <f>IFERROR((BV29/BV30),"")</f>
        <v>0.93333333333333335</v>
      </c>
      <c r="BX29" s="19"/>
      <c r="BY29" s="327" t="str">
        <f t="shared" ref="BY29" si="96">IFERROR((BX29/BX30),"")</f>
        <v/>
      </c>
      <c r="BZ29" s="301">
        <f t="shared" ref="BZ29" si="97">IFERROR(BY29/BW29,0)</f>
        <v>0</v>
      </c>
      <c r="CA29" s="30">
        <f>S29</f>
        <v>700</v>
      </c>
      <c r="CB29" s="327">
        <f>IFERROR((CA29/CA30),"")</f>
        <v>0.93333333333333335</v>
      </c>
      <c r="CC29" s="31">
        <f>BX29</f>
        <v>0</v>
      </c>
      <c r="CD29" s="323" t="str">
        <f t="shared" ref="CD29" si="98">IFERROR((CC29/CC30),"")</f>
        <v/>
      </c>
      <c r="CE29" s="287">
        <f t="shared" ref="CE29" si="99">IFERROR(CD29/CB29,0)</f>
        <v>0</v>
      </c>
      <c r="CF29" s="325"/>
      <c r="CG29" s="326"/>
      <c r="CH29" s="42"/>
      <c r="CI29" s="47"/>
      <c r="CJ29" s="47"/>
      <c r="CK29" s="347"/>
    </row>
    <row r="30" spans="1:89" s="4" customFormat="1" ht="238.5">
      <c r="A30" s="209"/>
      <c r="B30" s="212"/>
      <c r="C30" s="214"/>
      <c r="D30" s="216"/>
      <c r="E30" s="101" t="s">
        <v>182</v>
      </c>
      <c r="F30" s="203"/>
      <c r="G30" s="106" t="s">
        <v>183</v>
      </c>
      <c r="H30" s="78">
        <v>988</v>
      </c>
      <c r="I30" s="205"/>
      <c r="J30" s="69">
        <v>800</v>
      </c>
      <c r="K30" s="205"/>
      <c r="L30" s="69">
        <v>800</v>
      </c>
      <c r="M30" s="205"/>
      <c r="N30" s="69">
        <v>800</v>
      </c>
      <c r="O30" s="205"/>
      <c r="P30" s="85"/>
      <c r="Q30" s="69">
        <v>800</v>
      </c>
      <c r="R30" s="69">
        <v>800</v>
      </c>
      <c r="S30" s="181">
        <v>750</v>
      </c>
      <c r="T30" s="231"/>
      <c r="U30" s="232"/>
      <c r="V30" s="232"/>
      <c r="W30" s="233"/>
      <c r="X30" s="85"/>
      <c r="Y30" s="235"/>
      <c r="Z30" s="232"/>
      <c r="AA30" s="233"/>
      <c r="AB30" s="145">
        <f>H30</f>
        <v>988</v>
      </c>
      <c r="AC30" s="205"/>
      <c r="AD30" s="71">
        <v>988</v>
      </c>
      <c r="AE30" s="337"/>
      <c r="AF30" s="338"/>
      <c r="AG30" s="340"/>
      <c r="AH30" s="342"/>
      <c r="AI30" s="167" t="s">
        <v>108</v>
      </c>
      <c r="AJ30" s="160">
        <v>200</v>
      </c>
      <c r="AK30" s="167" t="s">
        <v>108</v>
      </c>
      <c r="AL30" s="49" t="s">
        <v>176</v>
      </c>
      <c r="AN30" s="145">
        <f t="shared" si="24"/>
        <v>800</v>
      </c>
      <c r="AO30" s="332"/>
      <c r="AP30" s="71">
        <v>801</v>
      </c>
      <c r="AQ30" s="332"/>
      <c r="AR30" s="333"/>
      <c r="AS30" s="87">
        <f>Q30</f>
        <v>800</v>
      </c>
      <c r="AT30" s="332"/>
      <c r="AU30" s="89">
        <f>AP30</f>
        <v>801</v>
      </c>
      <c r="AV30" s="332"/>
      <c r="AW30" s="333"/>
      <c r="AX30" s="360"/>
      <c r="AY30" s="357"/>
      <c r="AZ30" s="128"/>
      <c r="BA30" s="176">
        <v>801</v>
      </c>
      <c r="BB30" s="170" t="s">
        <v>108</v>
      </c>
      <c r="BC30" s="348"/>
      <c r="BE30" s="145">
        <f t="shared" si="27"/>
        <v>800</v>
      </c>
      <c r="BF30" s="332"/>
      <c r="BG30" s="71">
        <v>740</v>
      </c>
      <c r="BH30" s="332"/>
      <c r="BI30" s="333"/>
      <c r="BJ30" s="87">
        <f>R30</f>
        <v>800</v>
      </c>
      <c r="BK30" s="332"/>
      <c r="BL30" s="195">
        <f>BG30</f>
        <v>740</v>
      </c>
      <c r="BM30" s="332"/>
      <c r="BN30" s="333"/>
      <c r="BO30" s="344"/>
      <c r="BP30" s="346"/>
      <c r="BQ30" s="185" t="s">
        <v>181</v>
      </c>
      <c r="BR30" s="198">
        <v>740</v>
      </c>
      <c r="BS30" s="198" t="s">
        <v>108</v>
      </c>
      <c r="BT30" s="350"/>
      <c r="BU30" s="14"/>
      <c r="BV30" s="147">
        <f t="shared" si="0"/>
        <v>750</v>
      </c>
      <c r="BW30" s="328"/>
      <c r="BX30" s="20"/>
      <c r="BY30" s="328"/>
      <c r="BZ30" s="301"/>
      <c r="CA30" s="32">
        <f>S30</f>
        <v>750</v>
      </c>
      <c r="CB30" s="328"/>
      <c r="CC30" s="33">
        <f>BX30</f>
        <v>0</v>
      </c>
      <c r="CD30" s="324"/>
      <c r="CE30" s="287"/>
      <c r="CF30" s="289"/>
      <c r="CG30" s="291"/>
      <c r="CH30" s="48"/>
      <c r="CI30" s="49"/>
      <c r="CJ30" s="49"/>
      <c r="CK30" s="348"/>
    </row>
    <row r="31" spans="1:89" s="4" customFormat="1" ht="276.75" customHeight="1">
      <c r="A31" s="209"/>
      <c r="B31" s="211">
        <v>11</v>
      </c>
      <c r="C31" s="213" t="s">
        <v>184</v>
      </c>
      <c r="D31" s="215" t="s">
        <v>185</v>
      </c>
      <c r="E31" s="102" t="s">
        <v>186</v>
      </c>
      <c r="F31" s="202" t="s">
        <v>61</v>
      </c>
      <c r="G31" s="107" t="s">
        <v>187</v>
      </c>
      <c r="H31" s="77">
        <v>3233</v>
      </c>
      <c r="I31" s="204">
        <f>IFERROR((H31/H32),"")</f>
        <v>0.26413398692810458</v>
      </c>
      <c r="J31" s="68">
        <v>12599</v>
      </c>
      <c r="K31" s="204">
        <f>IFERROR((J31/J32),"")</f>
        <v>0.17215276354444217</v>
      </c>
      <c r="L31" s="68">
        <v>15818</v>
      </c>
      <c r="M31" s="204">
        <f>IFERROR((L31/L32),"")</f>
        <v>0.20025066146776216</v>
      </c>
      <c r="N31" s="68">
        <v>15811</v>
      </c>
      <c r="O31" s="204">
        <f>IFERROR((N31/N32),"")</f>
        <v>0.23918009227743742</v>
      </c>
      <c r="P31" s="84"/>
      <c r="Q31" s="68">
        <v>12599</v>
      </c>
      <c r="R31" s="68">
        <v>15818</v>
      </c>
      <c r="S31" s="68">
        <v>15811</v>
      </c>
      <c r="T31" s="121">
        <f t="shared" si="17"/>
        <v>3233</v>
      </c>
      <c r="U31" s="122">
        <f t="shared" si="18"/>
        <v>15832</v>
      </c>
      <c r="V31" s="122">
        <f t="shared" si="19"/>
        <v>31650</v>
      </c>
      <c r="W31" s="123">
        <f t="shared" si="20"/>
        <v>47461</v>
      </c>
      <c r="X31" s="84"/>
      <c r="Y31" s="122">
        <f>H31+Q31</f>
        <v>15832</v>
      </c>
      <c r="Z31" s="122">
        <f t="shared" ref="Z31:AA34" si="100">Y31+R31</f>
        <v>31650</v>
      </c>
      <c r="AA31" s="123">
        <f t="shared" si="100"/>
        <v>47461</v>
      </c>
      <c r="AB31" s="144">
        <f t="shared" si="22"/>
        <v>3233</v>
      </c>
      <c r="AC31" s="204">
        <f>IFERROR((AB31/AB32),"")</f>
        <v>0.26413398692810458</v>
      </c>
      <c r="AD31" s="70">
        <v>3043</v>
      </c>
      <c r="AE31" s="336">
        <f t="shared" ref="AE31" si="101">IFERROR((AD31/AD32),"")</f>
        <v>0.22510726438822312</v>
      </c>
      <c r="AF31" s="338">
        <f t="shared" ref="AF31" si="102">IFERROR(AE31/AC31,0)</f>
        <v>0.85224649431235722</v>
      </c>
      <c r="AG31" s="339" t="s">
        <v>133</v>
      </c>
      <c r="AH31" s="341" t="s">
        <v>188</v>
      </c>
      <c r="AI31" s="161" t="s">
        <v>116</v>
      </c>
      <c r="AJ31" s="155">
        <v>3025</v>
      </c>
      <c r="AK31" s="161" t="s">
        <v>189</v>
      </c>
      <c r="AL31" s="50"/>
      <c r="AN31" s="144">
        <f t="shared" si="24"/>
        <v>12599</v>
      </c>
      <c r="AO31" s="331">
        <f>IFERROR((AN31/AN32),"")</f>
        <v>0.17215276354444217</v>
      </c>
      <c r="AP31" s="70">
        <v>20612</v>
      </c>
      <c r="AQ31" s="331">
        <f t="shared" ref="AQ31" si="103">IFERROR((AP31/AP32),"")</f>
        <v>0.42356615909417833</v>
      </c>
      <c r="AR31" s="333">
        <f t="shared" ref="AR31" si="104">IFERROR(AQ31/AO31,0)</f>
        <v>2.4604087112713264</v>
      </c>
      <c r="AS31" s="86">
        <f>Y31</f>
        <v>15832</v>
      </c>
      <c r="AT31" s="331">
        <f>IFERROR((AS31/AS32),"")</f>
        <v>0.18533216271583261</v>
      </c>
      <c r="AU31" s="88">
        <f>AD31+AP31</f>
        <v>23655</v>
      </c>
      <c r="AV31" s="331">
        <f t="shared" ref="AV31" si="105">IFERROR((AU31/AU32),"")</f>
        <v>0.3804216722149853</v>
      </c>
      <c r="AW31" s="333">
        <f t="shared" ref="AW31" si="106">IFERROR(AV31/AT31,0)</f>
        <v>2.0526478871251337</v>
      </c>
      <c r="AX31" s="334" t="s">
        <v>110</v>
      </c>
      <c r="AY31" s="345" t="s">
        <v>190</v>
      </c>
      <c r="AZ31" s="131"/>
      <c r="BA31" s="175">
        <v>20574</v>
      </c>
      <c r="BB31" s="170" t="s">
        <v>108</v>
      </c>
      <c r="BC31" s="347"/>
      <c r="BE31" s="144">
        <f t="shared" si="27"/>
        <v>15818</v>
      </c>
      <c r="BF31" s="331">
        <f>IFERROR((BE31/BE32),"")</f>
        <v>0.20025066146776216</v>
      </c>
      <c r="BG31" s="70">
        <v>19998</v>
      </c>
      <c r="BH31" s="331">
        <f t="shared" ref="BH31" si="107">IFERROR((BG31/BG32),"")</f>
        <v>0.41102478727339992</v>
      </c>
      <c r="BI31" s="333">
        <f t="shared" ref="BI31" si="108">IFERROR(BH31/BF31,0)</f>
        <v>2.0525514585606985</v>
      </c>
      <c r="BJ31" s="86">
        <f>Z31</f>
        <v>31650</v>
      </c>
      <c r="BK31" s="331">
        <f>IFERROR((BJ31/BJ32),"")</f>
        <v>0.19249951342934996</v>
      </c>
      <c r="BL31" s="194">
        <f>AU31+BG31</f>
        <v>43653</v>
      </c>
      <c r="BM31" s="331">
        <f t="shared" ref="BM31" si="109">IFERROR((BL31/BL32),"")</f>
        <v>0.39385573149275949</v>
      </c>
      <c r="BN31" s="333">
        <f t="shared" ref="BN31" si="110">IFERROR(BM31/BK31,0)</f>
        <v>2.0460089715359726</v>
      </c>
      <c r="BO31" s="343" t="s">
        <v>112</v>
      </c>
      <c r="BP31" s="345" t="s">
        <v>191</v>
      </c>
      <c r="BQ31" s="46"/>
      <c r="BR31" s="191">
        <v>19902</v>
      </c>
      <c r="BS31" s="197" t="s">
        <v>108</v>
      </c>
      <c r="BT31" s="349"/>
      <c r="BU31" s="14"/>
      <c r="BV31" s="146">
        <f t="shared" si="0"/>
        <v>15811</v>
      </c>
      <c r="BW31" s="327">
        <f>IFERROR((BV31/BV32),"")</f>
        <v>0.44962320489122709</v>
      </c>
      <c r="BX31" s="19"/>
      <c r="BY31" s="327" t="str">
        <f t="shared" ref="BY31" si="111">IFERROR((BX31/BX32),"")</f>
        <v/>
      </c>
      <c r="BZ31" s="301">
        <f t="shared" ref="BZ31" si="112">IFERROR(BY31/BW31,0)</f>
        <v>0</v>
      </c>
      <c r="CA31" s="30">
        <f>AA31</f>
        <v>47461</v>
      </c>
      <c r="CB31" s="327">
        <f>IFERROR((CA31/CA32),"")</f>
        <v>0.23780319769917979</v>
      </c>
      <c r="CC31" s="31">
        <f>BL31+BX31</f>
        <v>43653</v>
      </c>
      <c r="CD31" s="323">
        <f t="shared" ref="CD31" si="113">IFERROR((CC31/CC32),"")</f>
        <v>0.39385573149275949</v>
      </c>
      <c r="CE31" s="287">
        <f t="shared" ref="CE31" si="114">IFERROR(CD31/CB31,0)</f>
        <v>1.656225548282936</v>
      </c>
      <c r="CF31" s="325"/>
      <c r="CG31" s="326"/>
      <c r="CH31" s="46"/>
      <c r="CI31" s="50"/>
      <c r="CJ31" s="50"/>
      <c r="CK31" s="347"/>
    </row>
    <row r="32" spans="1:89" s="4" customFormat="1" ht="276.75" customHeight="1">
      <c r="A32" s="209"/>
      <c r="B32" s="212"/>
      <c r="C32" s="214"/>
      <c r="D32" s="216"/>
      <c r="E32" s="101" t="s">
        <v>192</v>
      </c>
      <c r="F32" s="203"/>
      <c r="G32" s="106" t="s">
        <v>193</v>
      </c>
      <c r="H32" s="78">
        <v>12240</v>
      </c>
      <c r="I32" s="205"/>
      <c r="J32" s="69">
        <v>73185</v>
      </c>
      <c r="K32" s="205"/>
      <c r="L32" s="69">
        <v>78991</v>
      </c>
      <c r="M32" s="205"/>
      <c r="N32" s="69">
        <v>66105</v>
      </c>
      <c r="O32" s="205"/>
      <c r="P32" s="85"/>
      <c r="Q32" s="69">
        <v>73185</v>
      </c>
      <c r="R32" s="69">
        <v>78991</v>
      </c>
      <c r="S32" s="181">
        <v>35165</v>
      </c>
      <c r="T32" s="124">
        <f t="shared" si="17"/>
        <v>12240</v>
      </c>
      <c r="U32" s="125">
        <f t="shared" si="18"/>
        <v>85425</v>
      </c>
      <c r="V32" s="125">
        <f t="shared" si="19"/>
        <v>164416</v>
      </c>
      <c r="W32" s="126">
        <f t="shared" si="20"/>
        <v>230521</v>
      </c>
      <c r="X32" s="85"/>
      <c r="Y32" s="125">
        <f>H32+Q32</f>
        <v>85425</v>
      </c>
      <c r="Z32" s="125">
        <f t="shared" si="100"/>
        <v>164416</v>
      </c>
      <c r="AA32" s="126">
        <f t="shared" si="100"/>
        <v>199581</v>
      </c>
      <c r="AB32" s="145">
        <f t="shared" si="22"/>
        <v>12240</v>
      </c>
      <c r="AC32" s="205"/>
      <c r="AD32" s="71">
        <v>13518</v>
      </c>
      <c r="AE32" s="337"/>
      <c r="AF32" s="338"/>
      <c r="AG32" s="340"/>
      <c r="AH32" s="342"/>
      <c r="AI32" s="160" t="s">
        <v>108</v>
      </c>
      <c r="AJ32" s="160">
        <v>13423</v>
      </c>
      <c r="AK32" s="160" t="s">
        <v>108</v>
      </c>
      <c r="AL32" s="49"/>
      <c r="AN32" s="145">
        <f t="shared" si="24"/>
        <v>73185</v>
      </c>
      <c r="AO32" s="332"/>
      <c r="AP32" s="71">
        <v>48663</v>
      </c>
      <c r="AQ32" s="332"/>
      <c r="AR32" s="333"/>
      <c r="AS32" s="87">
        <f>Y32</f>
        <v>85425</v>
      </c>
      <c r="AT32" s="332"/>
      <c r="AU32" s="89">
        <f>AD32+AP32</f>
        <v>62181</v>
      </c>
      <c r="AV32" s="332"/>
      <c r="AW32" s="333"/>
      <c r="AX32" s="335"/>
      <c r="AY32" s="346"/>
      <c r="AZ32" s="132"/>
      <c r="BA32" s="176">
        <v>48566</v>
      </c>
      <c r="BB32" s="170" t="s">
        <v>108</v>
      </c>
      <c r="BC32" s="348"/>
      <c r="BE32" s="145">
        <f t="shared" si="27"/>
        <v>78991</v>
      </c>
      <c r="BF32" s="332"/>
      <c r="BG32" s="71">
        <v>48654</v>
      </c>
      <c r="BH32" s="332"/>
      <c r="BI32" s="333"/>
      <c r="BJ32" s="87">
        <f>Z32</f>
        <v>164416</v>
      </c>
      <c r="BK32" s="332"/>
      <c r="BL32" s="195">
        <f>AU32+BG32</f>
        <v>110835</v>
      </c>
      <c r="BM32" s="332"/>
      <c r="BN32" s="333"/>
      <c r="BO32" s="344"/>
      <c r="BP32" s="346"/>
      <c r="BQ32" s="185" t="s">
        <v>181</v>
      </c>
      <c r="BR32" s="198">
        <v>48493</v>
      </c>
      <c r="BS32" s="198" t="s">
        <v>108</v>
      </c>
      <c r="BT32" s="350"/>
      <c r="BU32" s="14"/>
      <c r="BV32" s="147">
        <f t="shared" si="0"/>
        <v>35165</v>
      </c>
      <c r="BW32" s="328"/>
      <c r="BX32" s="20"/>
      <c r="BY32" s="328"/>
      <c r="BZ32" s="301"/>
      <c r="CA32" s="32">
        <f>AA32</f>
        <v>199581</v>
      </c>
      <c r="CB32" s="328"/>
      <c r="CC32" s="33">
        <f>BL32+BX32</f>
        <v>110835</v>
      </c>
      <c r="CD32" s="324"/>
      <c r="CE32" s="287"/>
      <c r="CF32" s="289"/>
      <c r="CG32" s="291"/>
      <c r="CH32" s="48"/>
      <c r="CI32" s="49"/>
      <c r="CJ32" s="49"/>
      <c r="CK32" s="348"/>
    </row>
    <row r="33" spans="1:89" s="4" customFormat="1" ht="276.75" customHeight="1">
      <c r="A33" s="209"/>
      <c r="B33" s="217">
        <v>12</v>
      </c>
      <c r="C33" s="213" t="s">
        <v>194</v>
      </c>
      <c r="D33" s="215" t="s">
        <v>195</v>
      </c>
      <c r="E33" s="102" t="s">
        <v>196</v>
      </c>
      <c r="F33" s="202" t="s">
        <v>61</v>
      </c>
      <c r="G33" s="107" t="s">
        <v>197</v>
      </c>
      <c r="H33" s="77">
        <v>9007</v>
      </c>
      <c r="I33" s="204">
        <f>IFERROR((H33/H34),"")</f>
        <v>0.73586601307189548</v>
      </c>
      <c r="J33" s="68">
        <v>60586</v>
      </c>
      <c r="K33" s="204">
        <f>IFERROR((J33/J34),"")</f>
        <v>0.8278472364555578</v>
      </c>
      <c r="L33" s="68">
        <v>63173</v>
      </c>
      <c r="M33" s="204">
        <f>IFERROR((L33/L34),"")</f>
        <v>0.79974933853223784</v>
      </c>
      <c r="N33" s="68">
        <v>50294</v>
      </c>
      <c r="O33" s="204">
        <f>IFERROR((N33/N34),"")</f>
        <v>0.76081990772256258</v>
      </c>
      <c r="P33" s="84"/>
      <c r="Q33" s="68">
        <v>60586</v>
      </c>
      <c r="R33" s="68">
        <v>63173</v>
      </c>
      <c r="S33" s="186">
        <v>19354</v>
      </c>
      <c r="T33" s="121">
        <f t="shared" si="17"/>
        <v>9007</v>
      </c>
      <c r="U33" s="122">
        <f t="shared" si="18"/>
        <v>69593</v>
      </c>
      <c r="V33" s="122">
        <f t="shared" si="19"/>
        <v>132766</v>
      </c>
      <c r="W33" s="123">
        <f t="shared" si="20"/>
        <v>183060</v>
      </c>
      <c r="X33" s="84"/>
      <c r="Y33" s="122">
        <f>H33+Q33</f>
        <v>69593</v>
      </c>
      <c r="Z33" s="122">
        <f t="shared" si="100"/>
        <v>132766</v>
      </c>
      <c r="AA33" s="123">
        <f t="shared" si="100"/>
        <v>152120</v>
      </c>
      <c r="AB33" s="144">
        <f t="shared" si="22"/>
        <v>9007</v>
      </c>
      <c r="AC33" s="204">
        <f>IFERROR((AB33/AB34),"")</f>
        <v>0.73586601307189548</v>
      </c>
      <c r="AD33" s="70">
        <v>10475</v>
      </c>
      <c r="AE33" s="336">
        <f t="shared" ref="AE33" si="115">IFERROR((AD33/AD34),"")</f>
        <v>0.77489273561177685</v>
      </c>
      <c r="AF33" s="338">
        <f t="shared" ref="AF33" si="116">IFERROR(AE33/AC33,0)</f>
        <v>1.053035093137354</v>
      </c>
      <c r="AG33" s="339" t="s">
        <v>133</v>
      </c>
      <c r="AH33" s="341" t="s">
        <v>198</v>
      </c>
      <c r="AI33" s="155" t="s">
        <v>108</v>
      </c>
      <c r="AJ33" s="155">
        <v>10396</v>
      </c>
      <c r="AK33" s="155" t="s">
        <v>108</v>
      </c>
      <c r="AL33" s="44"/>
      <c r="AN33" s="144">
        <f t="shared" si="24"/>
        <v>60586</v>
      </c>
      <c r="AO33" s="331">
        <f>IFERROR((AN33/AN34),"")</f>
        <v>0.8278472364555578</v>
      </c>
      <c r="AP33" s="70">
        <v>28051</v>
      </c>
      <c r="AQ33" s="331">
        <f t="shared" ref="AQ33" si="117">IFERROR((AP33/AP34),"")</f>
        <v>0.57643384090582173</v>
      </c>
      <c r="AR33" s="333">
        <f t="shared" ref="AR33" si="118">IFERROR(AQ33/AO33,0)</f>
        <v>0.69630460249385273</v>
      </c>
      <c r="AS33" s="86">
        <f>Y33</f>
        <v>69593</v>
      </c>
      <c r="AT33" s="331">
        <f>IFERROR((AS33/AS34),"")</f>
        <v>0.81466783728416736</v>
      </c>
      <c r="AU33" s="88">
        <f>AD33+AP33</f>
        <v>38526</v>
      </c>
      <c r="AV33" s="331">
        <f t="shared" ref="AV33" si="119">IFERROR((AU33/AU34),"")</f>
        <v>0.61957832778501476</v>
      </c>
      <c r="AW33" s="333">
        <f t="shared" ref="AW33" si="120">IFERROR(AV33/AT33,0)</f>
        <v>0.76052876943133485</v>
      </c>
      <c r="AX33" s="334" t="s">
        <v>199</v>
      </c>
      <c r="AY33" s="345" t="s">
        <v>200</v>
      </c>
      <c r="AZ33" s="131"/>
      <c r="BA33" s="175">
        <v>27992</v>
      </c>
      <c r="BB33" s="170" t="s">
        <v>108</v>
      </c>
      <c r="BC33" s="347"/>
      <c r="BE33" s="144">
        <f t="shared" si="27"/>
        <v>63173</v>
      </c>
      <c r="BF33" s="331">
        <f>IFERROR((BE33/BE34),"")</f>
        <v>0.79974933853223784</v>
      </c>
      <c r="BG33" s="70">
        <v>28656</v>
      </c>
      <c r="BH33" s="331">
        <f t="shared" ref="BH33" si="121">IFERROR((BG33/BG34),"")</f>
        <v>0.58897521272660003</v>
      </c>
      <c r="BI33" s="333">
        <f t="shared" ref="BI33" si="122">IFERROR(BH33/BF33,0)</f>
        <v>0.73644976538215479</v>
      </c>
      <c r="BJ33" s="86">
        <f>Z33</f>
        <v>132766</v>
      </c>
      <c r="BK33" s="331">
        <f>IFERROR((BJ33/BJ34),"")</f>
        <v>0.8075004865706501</v>
      </c>
      <c r="BL33" s="194">
        <f>AU33+BG33</f>
        <v>67182</v>
      </c>
      <c r="BM33" s="331">
        <f t="shared" ref="BM33" si="123">IFERROR((BL33/BL34),"")</f>
        <v>0.60614426850724046</v>
      </c>
      <c r="BN33" s="333">
        <f t="shared" ref="BN33" si="124">IFERROR(BM33/BK33,0)</f>
        <v>0.75064260466449573</v>
      </c>
      <c r="BO33" s="343" t="s">
        <v>201</v>
      </c>
      <c r="BP33" s="345" t="s">
        <v>202</v>
      </c>
      <c r="BQ33" s="185" t="s">
        <v>181</v>
      </c>
      <c r="BR33" s="191">
        <v>28591</v>
      </c>
      <c r="BS33" s="197" t="s">
        <v>108</v>
      </c>
      <c r="BT33" s="349"/>
      <c r="BU33" s="14"/>
      <c r="BV33" s="146">
        <f t="shared" si="0"/>
        <v>19354</v>
      </c>
      <c r="BW33" s="327">
        <f>IFERROR((BV33/BV34),"")</f>
        <v>0.55037679510877291</v>
      </c>
      <c r="BX33" s="19"/>
      <c r="BY33" s="327" t="str">
        <f t="shared" ref="BY33" si="125">IFERROR((BX33/BX34),"")</f>
        <v/>
      </c>
      <c r="BZ33" s="301">
        <f t="shared" ref="BZ33" si="126">IFERROR(BY33/BW33,0)</f>
        <v>0</v>
      </c>
      <c r="CA33" s="30">
        <f>AA33</f>
        <v>152120</v>
      </c>
      <c r="CB33" s="327">
        <f>IFERROR((CA33/CA34),"")</f>
        <v>0.76219680230082021</v>
      </c>
      <c r="CC33" s="31">
        <f>BL33+BX33</f>
        <v>67182</v>
      </c>
      <c r="CD33" s="323">
        <f t="shared" ref="CD33" si="127">IFERROR((CC33/CC34),"")</f>
        <v>0.60614426850724046</v>
      </c>
      <c r="CE33" s="287">
        <f t="shared" ref="CE33" si="128">IFERROR(CD33/CB33,0)</f>
        <v>0.79525952703749381</v>
      </c>
      <c r="CF33" s="325"/>
      <c r="CG33" s="326"/>
      <c r="CH33" s="42"/>
      <c r="CI33" s="44"/>
      <c r="CJ33" s="44"/>
      <c r="CK33" s="347"/>
    </row>
    <row r="34" spans="1:89" s="4" customFormat="1" ht="276.75" customHeight="1">
      <c r="A34" s="210"/>
      <c r="B34" s="218"/>
      <c r="C34" s="214"/>
      <c r="D34" s="216"/>
      <c r="E34" s="101" t="s">
        <v>203</v>
      </c>
      <c r="F34" s="203"/>
      <c r="G34" s="106" t="s">
        <v>193</v>
      </c>
      <c r="H34" s="78">
        <v>12240</v>
      </c>
      <c r="I34" s="205"/>
      <c r="J34" s="69">
        <v>73185</v>
      </c>
      <c r="K34" s="205"/>
      <c r="L34" s="69">
        <v>78991</v>
      </c>
      <c r="M34" s="205"/>
      <c r="N34" s="69">
        <v>66105</v>
      </c>
      <c r="O34" s="205"/>
      <c r="P34" s="85"/>
      <c r="Q34" s="69">
        <v>73185</v>
      </c>
      <c r="R34" s="69">
        <v>78991</v>
      </c>
      <c r="S34" s="181">
        <v>35165</v>
      </c>
      <c r="T34" s="124">
        <f t="shared" si="17"/>
        <v>12240</v>
      </c>
      <c r="U34" s="125">
        <f t="shared" si="18"/>
        <v>85425</v>
      </c>
      <c r="V34" s="125">
        <f t="shared" si="19"/>
        <v>164416</v>
      </c>
      <c r="W34" s="126">
        <f t="shared" si="20"/>
        <v>230521</v>
      </c>
      <c r="X34" s="85"/>
      <c r="Y34" s="125">
        <f>H34+Q34</f>
        <v>85425</v>
      </c>
      <c r="Z34" s="125">
        <f t="shared" si="100"/>
        <v>164416</v>
      </c>
      <c r="AA34" s="126">
        <f t="shared" si="100"/>
        <v>199581</v>
      </c>
      <c r="AB34" s="145">
        <f t="shared" si="22"/>
        <v>12240</v>
      </c>
      <c r="AC34" s="205"/>
      <c r="AD34" s="71">
        <v>13518</v>
      </c>
      <c r="AE34" s="337"/>
      <c r="AF34" s="338"/>
      <c r="AG34" s="340"/>
      <c r="AH34" s="342"/>
      <c r="AI34" s="160" t="s">
        <v>108</v>
      </c>
      <c r="AJ34" s="160">
        <v>13423</v>
      </c>
      <c r="AK34" s="160" t="s">
        <v>108</v>
      </c>
      <c r="AL34" s="49"/>
      <c r="AN34" s="145">
        <f t="shared" si="24"/>
        <v>73185</v>
      </c>
      <c r="AO34" s="332"/>
      <c r="AP34" s="71">
        <v>48663</v>
      </c>
      <c r="AQ34" s="332"/>
      <c r="AR34" s="333"/>
      <c r="AS34" s="87">
        <f>Y34</f>
        <v>85425</v>
      </c>
      <c r="AT34" s="332"/>
      <c r="AU34" s="89">
        <f>AD34+AP34</f>
        <v>62181</v>
      </c>
      <c r="AV34" s="332"/>
      <c r="AW34" s="333"/>
      <c r="AX34" s="335"/>
      <c r="AY34" s="346"/>
      <c r="AZ34" s="132"/>
      <c r="BA34" s="176">
        <v>48566</v>
      </c>
      <c r="BB34" s="170" t="s">
        <v>108</v>
      </c>
      <c r="BC34" s="348"/>
      <c r="BE34" s="145">
        <f t="shared" si="27"/>
        <v>78991</v>
      </c>
      <c r="BF34" s="332"/>
      <c r="BG34" s="71">
        <v>48654</v>
      </c>
      <c r="BH34" s="332"/>
      <c r="BI34" s="333"/>
      <c r="BJ34" s="87">
        <f>Z34</f>
        <v>164416</v>
      </c>
      <c r="BK34" s="332"/>
      <c r="BL34" s="195">
        <f>AU34+BG34</f>
        <v>110835</v>
      </c>
      <c r="BM34" s="332"/>
      <c r="BN34" s="333"/>
      <c r="BO34" s="344"/>
      <c r="BP34" s="346"/>
      <c r="BQ34" s="185" t="s">
        <v>181</v>
      </c>
      <c r="BR34" s="198">
        <v>48493</v>
      </c>
      <c r="BS34" s="198" t="s">
        <v>108</v>
      </c>
      <c r="BT34" s="350"/>
      <c r="BU34" s="14"/>
      <c r="BV34" s="147">
        <f t="shared" si="0"/>
        <v>35165</v>
      </c>
      <c r="BW34" s="328"/>
      <c r="BX34" s="20"/>
      <c r="BY34" s="328"/>
      <c r="BZ34" s="301"/>
      <c r="CA34" s="32">
        <f>AA34</f>
        <v>199581</v>
      </c>
      <c r="CB34" s="328"/>
      <c r="CC34" s="33">
        <f>BL34+BX34</f>
        <v>110835</v>
      </c>
      <c r="CD34" s="324"/>
      <c r="CE34" s="287"/>
      <c r="CF34" s="289"/>
      <c r="CG34" s="291"/>
      <c r="CH34" s="48"/>
      <c r="CI34" s="49"/>
      <c r="CJ34" s="49"/>
      <c r="CK34" s="348"/>
    </row>
    <row r="35" spans="1:89" s="4" customFormat="1" ht="57.6" customHeight="1">
      <c r="A35" s="98"/>
      <c r="B35" s="58"/>
      <c r="C35" s="56"/>
      <c r="D35" s="56"/>
      <c r="E35" s="56"/>
      <c r="F35" s="99"/>
      <c r="G35" s="99"/>
      <c r="H35" s="57"/>
      <c r="I35" s="57"/>
      <c r="J35" s="57"/>
      <c r="K35" s="57"/>
      <c r="L35" s="57"/>
      <c r="M35" s="57"/>
      <c r="N35" s="57"/>
      <c r="O35" s="57"/>
      <c r="P35" s="57"/>
      <c r="Q35" s="57"/>
      <c r="R35" s="57"/>
      <c r="S35" s="57"/>
      <c r="T35" s="57"/>
      <c r="U35" s="57"/>
      <c r="V35" s="57"/>
      <c r="W35" s="57"/>
      <c r="X35" s="57"/>
      <c r="Y35" s="57"/>
      <c r="Z35" s="57"/>
      <c r="AA35" s="57"/>
      <c r="AB35" s="57"/>
      <c r="AC35" s="57"/>
      <c r="AD35" s="57"/>
      <c r="AE35" s="59"/>
      <c r="AF35" s="60"/>
      <c r="AG35" s="61"/>
      <c r="AH35" s="61"/>
      <c r="AI35" s="62"/>
      <c r="AJ35" s="62"/>
      <c r="AK35" s="62"/>
      <c r="AL35" s="62"/>
      <c r="AN35" s="57">
        <f>AN31+AN33</f>
        <v>73185</v>
      </c>
      <c r="AO35" s="64"/>
      <c r="AP35" s="57">
        <f>AP31+AP33</f>
        <v>48663</v>
      </c>
      <c r="AQ35" s="64"/>
      <c r="AR35" s="60"/>
      <c r="AS35" s="57"/>
      <c r="AT35" s="64"/>
      <c r="AU35" s="57">
        <f>AU31+AU33</f>
        <v>62181</v>
      </c>
      <c r="AV35" s="64"/>
      <c r="AW35" s="60"/>
      <c r="AX35" s="63"/>
      <c r="AY35" s="63"/>
      <c r="AZ35" s="62"/>
      <c r="BA35" s="57">
        <f>BA31+BA33</f>
        <v>48566</v>
      </c>
      <c r="BB35" s="62"/>
      <c r="BC35" s="63"/>
      <c r="BE35" s="57"/>
      <c r="BF35" s="64"/>
      <c r="BG35" s="57">
        <f>BG31+BG33</f>
        <v>48654</v>
      </c>
      <c r="BH35" s="64"/>
      <c r="BI35" s="60"/>
      <c r="BJ35" s="57">
        <f>BJ31+BJ33</f>
        <v>164416</v>
      </c>
      <c r="BK35" s="64"/>
      <c r="BL35" s="57">
        <f>BL31+BL33</f>
        <v>110835</v>
      </c>
      <c r="BM35" s="64"/>
      <c r="BN35" s="60"/>
      <c r="BO35" s="65"/>
      <c r="BP35" s="65"/>
      <c r="BQ35" s="62"/>
      <c r="BR35" s="57">
        <f>BR31+BR33</f>
        <v>48493</v>
      </c>
      <c r="BS35" s="62"/>
      <c r="BT35" s="63"/>
      <c r="BU35" s="14"/>
      <c r="BV35" s="57"/>
      <c r="BW35" s="64"/>
      <c r="BX35" s="57"/>
      <c r="BY35" s="64"/>
      <c r="BZ35" s="60"/>
      <c r="CA35" s="57"/>
      <c r="CB35" s="64"/>
      <c r="CC35" s="57"/>
      <c r="CD35" s="66"/>
      <c r="CE35" s="67"/>
      <c r="CF35" s="63"/>
      <c r="CG35" s="63"/>
      <c r="CH35" s="62"/>
      <c r="CI35" s="62"/>
      <c r="CJ35" s="62"/>
      <c r="CK35" s="63"/>
    </row>
    <row r="36" spans="1:89" ht="80.25" customHeight="1">
      <c r="E36" s="5"/>
      <c r="H36" s="154">
        <f>H31+H33</f>
        <v>12240</v>
      </c>
      <c r="I36" s="154"/>
      <c r="J36" s="21">
        <f t="shared" ref="J36:AD36" si="129">J31+J33</f>
        <v>73185</v>
      </c>
      <c r="K36" s="21"/>
      <c r="L36" s="21">
        <f t="shared" si="129"/>
        <v>78991</v>
      </c>
      <c r="M36" s="21"/>
      <c r="N36" s="21">
        <f t="shared" si="129"/>
        <v>66105</v>
      </c>
      <c r="O36" s="21"/>
      <c r="P36" s="21">
        <f t="shared" si="129"/>
        <v>0</v>
      </c>
      <c r="Q36" s="21">
        <f t="shared" si="129"/>
        <v>73185</v>
      </c>
      <c r="R36" s="21">
        <f t="shared" si="129"/>
        <v>78991</v>
      </c>
      <c r="S36" s="21">
        <f t="shared" si="129"/>
        <v>35165</v>
      </c>
      <c r="T36" s="21">
        <f t="shared" si="129"/>
        <v>12240</v>
      </c>
      <c r="U36" s="21">
        <f t="shared" si="129"/>
        <v>85425</v>
      </c>
      <c r="V36" s="21">
        <f t="shared" si="129"/>
        <v>164416</v>
      </c>
      <c r="W36" s="21">
        <f t="shared" si="129"/>
        <v>230521</v>
      </c>
      <c r="X36" s="21">
        <f t="shared" si="129"/>
        <v>0</v>
      </c>
      <c r="Y36" s="21">
        <f t="shared" si="129"/>
        <v>85425</v>
      </c>
      <c r="Z36" s="21">
        <f t="shared" si="129"/>
        <v>164416</v>
      </c>
      <c r="AA36" s="21">
        <f t="shared" si="129"/>
        <v>199581</v>
      </c>
      <c r="AB36" s="21">
        <f t="shared" si="129"/>
        <v>12240</v>
      </c>
      <c r="AC36" s="21"/>
      <c r="AD36" s="21">
        <f t="shared" si="129"/>
        <v>13518</v>
      </c>
      <c r="AE36" s="21"/>
      <c r="AF36" s="21"/>
    </row>
    <row r="37" spans="1:89" ht="52.5">
      <c r="A37" s="358" t="s">
        <v>204</v>
      </c>
      <c r="B37" s="358"/>
      <c r="C37" s="358"/>
      <c r="D37" s="358"/>
      <c r="E37" s="358"/>
      <c r="H37" s="14" t="b">
        <f>H32=H36</f>
        <v>1</v>
      </c>
      <c r="J37" s="14" t="b">
        <f t="shared" ref="J37:AD37" si="130">J32=J36</f>
        <v>1</v>
      </c>
      <c r="L37" s="14" t="b">
        <f t="shared" si="130"/>
        <v>1</v>
      </c>
      <c r="N37" s="14" t="b">
        <f t="shared" si="130"/>
        <v>1</v>
      </c>
      <c r="P37" s="14" t="b">
        <f t="shared" si="130"/>
        <v>1</v>
      </c>
      <c r="Q37" s="14" t="b">
        <f t="shared" si="130"/>
        <v>1</v>
      </c>
      <c r="R37" s="14" t="b">
        <f t="shared" si="130"/>
        <v>1</v>
      </c>
      <c r="S37" s="14" t="b">
        <f t="shared" si="130"/>
        <v>1</v>
      </c>
      <c r="T37" s="14" t="b">
        <f t="shared" si="130"/>
        <v>1</v>
      </c>
      <c r="U37" s="14" t="b">
        <f t="shared" si="130"/>
        <v>1</v>
      </c>
      <c r="V37" s="14" t="b">
        <f t="shared" si="130"/>
        <v>1</v>
      </c>
      <c r="W37" s="14" t="b">
        <f t="shared" si="130"/>
        <v>1</v>
      </c>
      <c r="X37" s="14" t="b">
        <f t="shared" si="130"/>
        <v>1</v>
      </c>
      <c r="Y37" s="14" t="b">
        <f t="shared" si="130"/>
        <v>1</v>
      </c>
      <c r="Z37" s="14" t="b">
        <f t="shared" si="130"/>
        <v>1</v>
      </c>
      <c r="AA37" s="14" t="b">
        <f t="shared" si="130"/>
        <v>1</v>
      </c>
      <c r="AB37" s="14" t="b">
        <f t="shared" si="130"/>
        <v>1</v>
      </c>
      <c r="AD37" s="14" t="b">
        <f t="shared" si="130"/>
        <v>1</v>
      </c>
    </row>
    <row r="38" spans="1:89" ht="51.75"/>
  </sheetData>
  <sheetProtection formatCells="0" formatColumns="0" formatRows="0"/>
  <mergeCells count="450">
    <mergeCell ref="CD29:CD30"/>
    <mergeCell ref="AQ29:AQ30"/>
    <mergeCell ref="AR29:AR30"/>
    <mergeCell ref="AT29:AT30"/>
    <mergeCell ref="AX29:AX30"/>
    <mergeCell ref="BV8:CK8"/>
    <mergeCell ref="BE8:BT8"/>
    <mergeCell ref="CK9:CK10"/>
    <mergeCell ref="CK19:CK20"/>
    <mergeCell ref="CK21:CK22"/>
    <mergeCell ref="CK23:CK24"/>
    <mergeCell ref="CK25:CK26"/>
    <mergeCell ref="BC27:BC28"/>
    <mergeCell ref="BC29:BC30"/>
    <mergeCell ref="BT9:BT10"/>
    <mergeCell ref="CJ9:CJ10"/>
    <mergeCell ref="CG25:CG26"/>
    <mergeCell ref="CF29:CF30"/>
    <mergeCell ref="CG29:CG30"/>
    <mergeCell ref="CG27:CG28"/>
    <mergeCell ref="CB27:CB28"/>
    <mergeCell ref="CD27:CD28"/>
    <mergeCell ref="CE27:CE28"/>
    <mergeCell ref="CD25:CD26"/>
    <mergeCell ref="A37:E37"/>
    <mergeCell ref="CK27:CK28"/>
    <mergeCell ref="CK29:CK30"/>
    <mergeCell ref="CK31:CK32"/>
    <mergeCell ref="CK33:CK34"/>
    <mergeCell ref="BC31:BC32"/>
    <mergeCell ref="BC33:BC34"/>
    <mergeCell ref="CF31:CF32"/>
    <mergeCell ref="CD33:CD34"/>
    <mergeCell ref="D33:D34"/>
    <mergeCell ref="F33:F34"/>
    <mergeCell ref="AC33:AC34"/>
    <mergeCell ref="AV31:AV32"/>
    <mergeCell ref="AW31:AW32"/>
    <mergeCell ref="BT31:BT32"/>
    <mergeCell ref="BK31:BK32"/>
    <mergeCell ref="BM31:BM32"/>
    <mergeCell ref="BN31:BN32"/>
    <mergeCell ref="BO31:BO32"/>
    <mergeCell ref="CE31:CE32"/>
    <mergeCell ref="CD31:CD32"/>
    <mergeCell ref="AX31:AX32"/>
    <mergeCell ref="AO31:AO32"/>
    <mergeCell ref="CE29:CE30"/>
    <mergeCell ref="AQ33:AQ34"/>
    <mergeCell ref="AQ31:AQ32"/>
    <mergeCell ref="AR31:AR32"/>
    <mergeCell ref="BP25:BP26"/>
    <mergeCell ref="BW25:BW26"/>
    <mergeCell ref="BY25:BY26"/>
    <mergeCell ref="BZ25:BZ26"/>
    <mergeCell ref="BH25:BH26"/>
    <mergeCell ref="BI25:BI26"/>
    <mergeCell ref="BK25:BK26"/>
    <mergeCell ref="BM25:BM26"/>
    <mergeCell ref="BN25:BN26"/>
    <mergeCell ref="BO25:BO26"/>
    <mergeCell ref="AT31:AT32"/>
    <mergeCell ref="BW31:BW32"/>
    <mergeCell ref="AY31:AY32"/>
    <mergeCell ref="BF31:BF32"/>
    <mergeCell ref="BH31:BH32"/>
    <mergeCell ref="BI31:BI32"/>
    <mergeCell ref="BK27:BK28"/>
    <mergeCell ref="BM27:BM28"/>
    <mergeCell ref="AT27:AT28"/>
    <mergeCell ref="AQ27:AQ28"/>
    <mergeCell ref="AR27:AR28"/>
    <mergeCell ref="AR33:AR34"/>
    <mergeCell ref="BT33:BT34"/>
    <mergeCell ref="BW33:BW34"/>
    <mergeCell ref="AT33:AT34"/>
    <mergeCell ref="AV33:AV34"/>
    <mergeCell ref="AW33:AW34"/>
    <mergeCell ref="AY33:AY34"/>
    <mergeCell ref="BF33:BF34"/>
    <mergeCell ref="BH33:BH34"/>
    <mergeCell ref="BI33:BI34"/>
    <mergeCell ref="AE29:AE30"/>
    <mergeCell ref="CE33:CE34"/>
    <mergeCell ref="CF33:CF34"/>
    <mergeCell ref="CG33:CG34"/>
    <mergeCell ref="BY31:BY32"/>
    <mergeCell ref="BZ31:BZ32"/>
    <mergeCell ref="CB31:CB32"/>
    <mergeCell ref="AX33:AX34"/>
    <mergeCell ref="CG31:CG32"/>
    <mergeCell ref="AV29:AV30"/>
    <mergeCell ref="AW29:AW30"/>
    <mergeCell ref="AE33:AE34"/>
    <mergeCell ref="AF33:AF34"/>
    <mergeCell ref="AG33:AG34"/>
    <mergeCell ref="AH33:AH34"/>
    <mergeCell ref="AO33:AO34"/>
    <mergeCell ref="BY33:BY34"/>
    <mergeCell ref="BZ33:BZ34"/>
    <mergeCell ref="CB33:CB34"/>
    <mergeCell ref="BK33:BK34"/>
    <mergeCell ref="BM33:BM34"/>
    <mergeCell ref="BN33:BN34"/>
    <mergeCell ref="BO33:BO34"/>
    <mergeCell ref="BP33:BP34"/>
    <mergeCell ref="CF27:CF28"/>
    <mergeCell ref="AC31:AC32"/>
    <mergeCell ref="BW29:BW30"/>
    <mergeCell ref="BY29:BY30"/>
    <mergeCell ref="BZ29:BZ30"/>
    <mergeCell ref="CB29:CB30"/>
    <mergeCell ref="BT29:BT30"/>
    <mergeCell ref="BK29:BK30"/>
    <mergeCell ref="BM29:BM30"/>
    <mergeCell ref="BN29:BN30"/>
    <mergeCell ref="BO29:BO30"/>
    <mergeCell ref="BP29:BP30"/>
    <mergeCell ref="AY29:AY30"/>
    <mergeCell ref="BF29:BF30"/>
    <mergeCell ref="BH29:BH30"/>
    <mergeCell ref="BI29:BI30"/>
    <mergeCell ref="AO29:AO30"/>
    <mergeCell ref="AE31:AE32"/>
    <mergeCell ref="AF31:AF32"/>
    <mergeCell ref="AG31:AG32"/>
    <mergeCell ref="AH31:AH32"/>
    <mergeCell ref="BP31:BP32"/>
    <mergeCell ref="AC29:AC30"/>
    <mergeCell ref="BW27:BW28"/>
    <mergeCell ref="CB25:CB26"/>
    <mergeCell ref="AF29:AF30"/>
    <mergeCell ref="AG29:AG30"/>
    <mergeCell ref="AH29:AH30"/>
    <mergeCell ref="BT27:BT28"/>
    <mergeCell ref="AV27:AV28"/>
    <mergeCell ref="AW27:AW28"/>
    <mergeCell ref="AX27:AX28"/>
    <mergeCell ref="AY27:AY28"/>
    <mergeCell ref="BF27:BF28"/>
    <mergeCell ref="AC27:AC28"/>
    <mergeCell ref="AE27:AE28"/>
    <mergeCell ref="AF27:AF28"/>
    <mergeCell ref="AQ25:AQ26"/>
    <mergeCell ref="AR25:AR26"/>
    <mergeCell ref="AC25:AC26"/>
    <mergeCell ref="AE25:AE26"/>
    <mergeCell ref="AF25:AF26"/>
    <mergeCell ref="AG25:AG26"/>
    <mergeCell ref="AH25:AH26"/>
    <mergeCell ref="AO25:AO26"/>
    <mergeCell ref="AO27:AO28"/>
    <mergeCell ref="AC23:AC24"/>
    <mergeCell ref="BH23:BH24"/>
    <mergeCell ref="BI23:BI24"/>
    <mergeCell ref="AQ23:AQ24"/>
    <mergeCell ref="AR23:AR24"/>
    <mergeCell ref="CF25:CF26"/>
    <mergeCell ref="AG27:AG28"/>
    <mergeCell ref="AH27:AH28"/>
    <mergeCell ref="AT25:AT26"/>
    <mergeCell ref="AV25:AV26"/>
    <mergeCell ref="BT25:BT26"/>
    <mergeCell ref="BF25:BF26"/>
    <mergeCell ref="BC25:BC26"/>
    <mergeCell ref="CE25:CE26"/>
    <mergeCell ref="AW25:AW26"/>
    <mergeCell ref="AX25:AX26"/>
    <mergeCell ref="AY25:AY26"/>
    <mergeCell ref="BY27:BY28"/>
    <mergeCell ref="BZ27:BZ28"/>
    <mergeCell ref="BN27:BN28"/>
    <mergeCell ref="BO27:BO28"/>
    <mergeCell ref="BP27:BP28"/>
    <mergeCell ref="BH27:BH28"/>
    <mergeCell ref="BI27:BI28"/>
    <mergeCell ref="AE21:AE22"/>
    <mergeCell ref="AF21:AF22"/>
    <mergeCell ref="AG21:AG22"/>
    <mergeCell ref="AH21:AH22"/>
    <mergeCell ref="AO21:AO22"/>
    <mergeCell ref="BH21:BH22"/>
    <mergeCell ref="CE23:CE24"/>
    <mergeCell ref="CF23:CF24"/>
    <mergeCell ref="AE23:AE24"/>
    <mergeCell ref="AF23:AF24"/>
    <mergeCell ref="BT21:BT22"/>
    <mergeCell ref="CF21:CF22"/>
    <mergeCell ref="AX23:AX24"/>
    <mergeCell ref="AV23:AV24"/>
    <mergeCell ref="AW23:AW24"/>
    <mergeCell ref="AY23:AY24"/>
    <mergeCell ref="BF23:BF24"/>
    <mergeCell ref="AT23:AT24"/>
    <mergeCell ref="BM23:BM24"/>
    <mergeCell ref="BN23:BN24"/>
    <mergeCell ref="BO23:BO24"/>
    <mergeCell ref="BP23:BP24"/>
    <mergeCell ref="CG21:CG22"/>
    <mergeCell ref="CD21:CD22"/>
    <mergeCell ref="BY21:BY22"/>
    <mergeCell ref="BZ21:BZ22"/>
    <mergeCell ref="CB21:CB22"/>
    <mergeCell ref="AG23:AG24"/>
    <mergeCell ref="AH23:AH24"/>
    <mergeCell ref="AO23:AO24"/>
    <mergeCell ref="CG23:CG24"/>
    <mergeCell ref="BK21:BK22"/>
    <mergeCell ref="BM21:BM22"/>
    <mergeCell ref="BN21:BN22"/>
    <mergeCell ref="BO21:BO22"/>
    <mergeCell ref="BP21:BP22"/>
    <mergeCell ref="BW21:BW22"/>
    <mergeCell ref="BI21:BI22"/>
    <mergeCell ref="CE21:CE22"/>
    <mergeCell ref="BC23:BC24"/>
    <mergeCell ref="BW23:BW24"/>
    <mergeCell ref="BY23:BY24"/>
    <mergeCell ref="BZ23:BZ24"/>
    <mergeCell ref="CB23:CB24"/>
    <mergeCell ref="CD23:CD24"/>
    <mergeCell ref="BK23:BK24"/>
    <mergeCell ref="AQ19:AQ20"/>
    <mergeCell ref="AR19:AR20"/>
    <mergeCell ref="AR21:AR22"/>
    <mergeCell ref="AT21:AT22"/>
    <mergeCell ref="AV21:AV22"/>
    <mergeCell ref="AW21:AW22"/>
    <mergeCell ref="AX21:AX22"/>
    <mergeCell ref="AY21:AY22"/>
    <mergeCell ref="BF21:BF22"/>
    <mergeCell ref="BC21:BC22"/>
    <mergeCell ref="AQ21:AQ22"/>
    <mergeCell ref="BC19:BC20"/>
    <mergeCell ref="BF19:BF20"/>
    <mergeCell ref="BH19:BH20"/>
    <mergeCell ref="BI19:BI20"/>
    <mergeCell ref="AG19:AG20"/>
    <mergeCell ref="AH19:AH20"/>
    <mergeCell ref="AO19:AO20"/>
    <mergeCell ref="CE19:CE20"/>
    <mergeCell ref="CF19:CF20"/>
    <mergeCell ref="CG19:CG20"/>
    <mergeCell ref="B21:B22"/>
    <mergeCell ref="C21:C22"/>
    <mergeCell ref="D21:D22"/>
    <mergeCell ref="F21:F22"/>
    <mergeCell ref="AC21:AC22"/>
    <mergeCell ref="BW19:BW20"/>
    <mergeCell ref="BY19:BY20"/>
    <mergeCell ref="BZ19:BZ20"/>
    <mergeCell ref="CB19:CB20"/>
    <mergeCell ref="CD19:CD20"/>
    <mergeCell ref="BK19:BK20"/>
    <mergeCell ref="BM19:BM20"/>
    <mergeCell ref="BN19:BN20"/>
    <mergeCell ref="BO19:BO20"/>
    <mergeCell ref="BP19:BP20"/>
    <mergeCell ref="AY19:AY20"/>
    <mergeCell ref="CF17:CF18"/>
    <mergeCell ref="CG17:CG18"/>
    <mergeCell ref="A19:A24"/>
    <mergeCell ref="B19:B20"/>
    <mergeCell ref="C19:C20"/>
    <mergeCell ref="D19:D20"/>
    <mergeCell ref="F19:F20"/>
    <mergeCell ref="AC19:AC20"/>
    <mergeCell ref="BW17:BW18"/>
    <mergeCell ref="BY17:BY18"/>
    <mergeCell ref="BZ17:BZ18"/>
    <mergeCell ref="CB17:CB18"/>
    <mergeCell ref="CD17:CD18"/>
    <mergeCell ref="CE17:CE18"/>
    <mergeCell ref="T17:V18"/>
    <mergeCell ref="W17:W18"/>
    <mergeCell ref="X17:Z18"/>
    <mergeCell ref="AA17:AA18"/>
    <mergeCell ref="AT19:AT20"/>
    <mergeCell ref="AV19:AV20"/>
    <mergeCell ref="AW19:AW20"/>
    <mergeCell ref="AX19:AX20"/>
    <mergeCell ref="AE19:AE20"/>
    <mergeCell ref="AF19:AF20"/>
    <mergeCell ref="CF15:CF16"/>
    <mergeCell ref="CG15:CG16"/>
    <mergeCell ref="B17:B18"/>
    <mergeCell ref="C17:C18"/>
    <mergeCell ref="D17:D18"/>
    <mergeCell ref="F17:F18"/>
    <mergeCell ref="H17:L18"/>
    <mergeCell ref="P17:R18"/>
    <mergeCell ref="BW15:BW16"/>
    <mergeCell ref="BY15:BY16"/>
    <mergeCell ref="BZ15:BZ16"/>
    <mergeCell ref="CB15:CB16"/>
    <mergeCell ref="CD15:CD16"/>
    <mergeCell ref="CE15:CE16"/>
    <mergeCell ref="T15:V16"/>
    <mergeCell ref="W15:W16"/>
    <mergeCell ref="X15:Z16"/>
    <mergeCell ref="AA15:AA16"/>
    <mergeCell ref="B15:B16"/>
    <mergeCell ref="C15:C16"/>
    <mergeCell ref="D15:D16"/>
    <mergeCell ref="F15:F16"/>
    <mergeCell ref="H15:L16"/>
    <mergeCell ref="P15:R16"/>
    <mergeCell ref="CE13:CE14"/>
    <mergeCell ref="CF13:CF14"/>
    <mergeCell ref="CG13:CG14"/>
    <mergeCell ref="BW13:BW14"/>
    <mergeCell ref="BY13:BY14"/>
    <mergeCell ref="BZ13:BZ14"/>
    <mergeCell ref="CB13:CB14"/>
    <mergeCell ref="H13:L14"/>
    <mergeCell ref="P13:R14"/>
    <mergeCell ref="T13:V14"/>
    <mergeCell ref="W13:W14"/>
    <mergeCell ref="X13:Z14"/>
    <mergeCell ref="AA13:AA14"/>
    <mergeCell ref="CE11:CE12"/>
    <mergeCell ref="CF11:CF12"/>
    <mergeCell ref="CG11:CG12"/>
    <mergeCell ref="A13:A18"/>
    <mergeCell ref="B13:B14"/>
    <mergeCell ref="C13:C14"/>
    <mergeCell ref="D13:D14"/>
    <mergeCell ref="F13:F14"/>
    <mergeCell ref="BW11:BW12"/>
    <mergeCell ref="BY11:BY12"/>
    <mergeCell ref="BZ11:BZ12"/>
    <mergeCell ref="CB11:CB12"/>
    <mergeCell ref="CD11:CD12"/>
    <mergeCell ref="P11:R12"/>
    <mergeCell ref="T11:V12"/>
    <mergeCell ref="W11:W12"/>
    <mergeCell ref="X11:Z12"/>
    <mergeCell ref="AA11:AA12"/>
    <mergeCell ref="A11:A12"/>
    <mergeCell ref="B11:B12"/>
    <mergeCell ref="C11:C12"/>
    <mergeCell ref="D11:D12"/>
    <mergeCell ref="F11:F12"/>
    <mergeCell ref="CD13:CD14"/>
    <mergeCell ref="CA9:CE9"/>
    <mergeCell ref="CF9:CF10"/>
    <mergeCell ref="CG9:CG10"/>
    <mergeCell ref="CH9:CH10"/>
    <mergeCell ref="CI9:CI10"/>
    <mergeCell ref="BE9:BI9"/>
    <mergeCell ref="BJ9:BN9"/>
    <mergeCell ref="BO9:BO10"/>
    <mergeCell ref="BP9:BP10"/>
    <mergeCell ref="BQ9:BQ10"/>
    <mergeCell ref="BR9:BR10"/>
    <mergeCell ref="BS9:BS10"/>
    <mergeCell ref="X1:AA3"/>
    <mergeCell ref="AN1:BW6"/>
    <mergeCell ref="A6:C6"/>
    <mergeCell ref="D6:E6"/>
    <mergeCell ref="G8:G10"/>
    <mergeCell ref="AN9:AR9"/>
    <mergeCell ref="AS9:AW9"/>
    <mergeCell ref="AX9:AX10"/>
    <mergeCell ref="AY9:AY10"/>
    <mergeCell ref="AZ9:AZ10"/>
    <mergeCell ref="H8:S8"/>
    <mergeCell ref="T8:AA8"/>
    <mergeCell ref="AN8:BC8"/>
    <mergeCell ref="H9:N9"/>
    <mergeCell ref="P9:S9"/>
    <mergeCell ref="T9:W9"/>
    <mergeCell ref="X9:AA9"/>
    <mergeCell ref="BB9:BB10"/>
    <mergeCell ref="BA9:BA10"/>
    <mergeCell ref="BC9:BC10"/>
    <mergeCell ref="BV9:BY9"/>
    <mergeCell ref="AB8:AL9"/>
    <mergeCell ref="T7:AA7"/>
    <mergeCell ref="A4:F4"/>
    <mergeCell ref="T25:W25"/>
    <mergeCell ref="Y22:AA22"/>
    <mergeCell ref="B31:B32"/>
    <mergeCell ref="C31:C32"/>
    <mergeCell ref="Y25:AA25"/>
    <mergeCell ref="B29:B30"/>
    <mergeCell ref="C29:C30"/>
    <mergeCell ref="D29:D30"/>
    <mergeCell ref="F29:F30"/>
    <mergeCell ref="T29:W30"/>
    <mergeCell ref="Y29:AA30"/>
    <mergeCell ref="D31:D32"/>
    <mergeCell ref="F31:F32"/>
    <mergeCell ref="T24:W24"/>
    <mergeCell ref="Y24:AA24"/>
    <mergeCell ref="T26:W26"/>
    <mergeCell ref="Y26:AA26"/>
    <mergeCell ref="B23:B24"/>
    <mergeCell ref="C23:C24"/>
    <mergeCell ref="D23:D24"/>
    <mergeCell ref="F23:F24"/>
    <mergeCell ref="B27:B28"/>
    <mergeCell ref="C27:C28"/>
    <mergeCell ref="D27:D28"/>
    <mergeCell ref="O19:O20"/>
    <mergeCell ref="O21:O22"/>
    <mergeCell ref="O23:O24"/>
    <mergeCell ref="O25:O26"/>
    <mergeCell ref="O27:O28"/>
    <mergeCell ref="O29:O30"/>
    <mergeCell ref="O31:O32"/>
    <mergeCell ref="O33:O34"/>
    <mergeCell ref="I19:I20"/>
    <mergeCell ref="I21:I22"/>
    <mergeCell ref="I23:I24"/>
    <mergeCell ref="I25:I26"/>
    <mergeCell ref="I27:I28"/>
    <mergeCell ref="I29:I30"/>
    <mergeCell ref="I31:I32"/>
    <mergeCell ref="I33:I34"/>
    <mergeCell ref="K19:K20"/>
    <mergeCell ref="K21:K22"/>
    <mergeCell ref="K23:K24"/>
    <mergeCell ref="K25:K26"/>
    <mergeCell ref="K27:K28"/>
    <mergeCell ref="K29:K30"/>
    <mergeCell ref="K31:K32"/>
    <mergeCell ref="K33:K34"/>
    <mergeCell ref="M29:M30"/>
    <mergeCell ref="M31:M32"/>
    <mergeCell ref="M33:M34"/>
    <mergeCell ref="A25:A34"/>
    <mergeCell ref="B25:B26"/>
    <mergeCell ref="C25:C26"/>
    <mergeCell ref="D25:D26"/>
    <mergeCell ref="F25:F26"/>
    <mergeCell ref="B33:B34"/>
    <mergeCell ref="C33:C34"/>
    <mergeCell ref="A8:A10"/>
    <mergeCell ref="B8:B10"/>
    <mergeCell ref="C8:C10"/>
    <mergeCell ref="D8:D10"/>
    <mergeCell ref="E8:E10"/>
    <mergeCell ref="F8:F10"/>
    <mergeCell ref="F27:F28"/>
    <mergeCell ref="M19:M20"/>
    <mergeCell ref="M21:M22"/>
    <mergeCell ref="M23:M24"/>
    <mergeCell ref="M25:M26"/>
    <mergeCell ref="M27:M28"/>
  </mergeCells>
  <conditionalFormatting sqref="BW11">
    <cfRule type="cellIs" dxfId="3" priority="17" operator="equal">
      <formula>#REF!</formula>
    </cfRule>
  </conditionalFormatting>
  <conditionalFormatting sqref="BY11">
    <cfRule type="cellIs" dxfId="2" priority="16" operator="equal">
      <formula>#REF!</formula>
    </cfRule>
  </conditionalFormatting>
  <conditionalFormatting sqref="CB11">
    <cfRule type="cellIs" dxfId="1" priority="15" operator="equal">
      <formula>#REF!</formula>
    </cfRule>
  </conditionalFormatting>
  <conditionalFormatting sqref="CD11">
    <cfRule type="cellIs" dxfId="0" priority="14" operator="equal">
      <formula>#REF!</formula>
    </cfRule>
  </conditionalFormatting>
  <pageMargins left="0.7" right="0.7" top="0.75" bottom="0.75" header="0.3" footer="0.3"/>
  <pageSetup paperSize="9" scale="10"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Datos!$A$1:$A$33</xm:f>
          </x14:formula1>
          <xm:sqref>D6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Seg. MIR 33 2022</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Us Estadìstica</cp:lastModifiedBy>
  <cp:revision/>
  <dcterms:created xsi:type="dcterms:W3CDTF">2019-03-29T17:53:20Z</dcterms:created>
  <dcterms:modified xsi:type="dcterms:W3CDTF">2022-10-13T22:00:09Z</dcterms:modified>
  <cp:category/>
  <cp:contentStatus/>
</cp:coreProperties>
</file>