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_Estadística\Desktop\TRIM I 2022\SRFT 2022\indicadores\"/>
    </mc:Choice>
  </mc:AlternateContent>
  <xr:revisionPtr revIDLastSave="0" documentId="13_ncr:1_{C892CF00-DE80-418B-9F2A-061B0272537B}" xr6:coauthVersionLast="45" xr6:coauthVersionMax="47" xr10:uidLastSave="{00000000-0000-0000-0000-000000000000}"/>
  <bookViews>
    <workbookView xWindow="5985" yWindow="5700" windowWidth="10155" windowHeight="10110" firstSheet="1" activeTab="1" xr2:uid="{00000000-000D-0000-FFFF-FFFF00000000}"/>
  </bookViews>
  <sheets>
    <sheet name="Datos" sheetId="4" state="hidden" r:id="rId1"/>
    <sheet name="Seg. MIR 33 2022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5" l="1"/>
  <c r="M25" i="5"/>
  <c r="K25" i="5"/>
  <c r="I25" i="5"/>
  <c r="K27" i="5"/>
  <c r="M27" i="5"/>
  <c r="O27" i="5"/>
  <c r="I27" i="5"/>
  <c r="AF25" i="5"/>
  <c r="AE25" i="5"/>
  <c r="AC25" i="5"/>
  <c r="O33" i="5"/>
  <c r="O31" i="5"/>
  <c r="O29" i="5"/>
  <c r="O23" i="5"/>
  <c r="O21" i="5"/>
  <c r="O19" i="5"/>
  <c r="M33" i="5"/>
  <c r="M31" i="5"/>
  <c r="M29" i="5"/>
  <c r="M23" i="5"/>
  <c r="M21" i="5"/>
  <c r="M19" i="5"/>
  <c r="K33" i="5"/>
  <c r="K31" i="5"/>
  <c r="K29" i="5"/>
  <c r="K23" i="5"/>
  <c r="K21" i="5"/>
  <c r="K19" i="5"/>
  <c r="I33" i="5"/>
  <c r="I31" i="5"/>
  <c r="I29" i="5"/>
  <c r="I23" i="5"/>
  <c r="I21" i="5"/>
  <c r="I19" i="5"/>
  <c r="J36" i="5"/>
  <c r="L36" i="5"/>
  <c r="N36" i="5"/>
  <c r="P36" i="5"/>
  <c r="Q36" i="5"/>
  <c r="R36" i="5"/>
  <c r="S36" i="5"/>
  <c r="X36" i="5"/>
  <c r="AD36" i="5"/>
  <c r="J37" i="5"/>
  <c r="L37" i="5"/>
  <c r="N37" i="5"/>
  <c r="P37" i="5"/>
  <c r="Q37" i="5"/>
  <c r="R37" i="5"/>
  <c r="S37" i="5"/>
  <c r="X37" i="5"/>
  <c r="AD37" i="5"/>
  <c r="H36" i="5"/>
  <c r="H37" i="5" s="1"/>
  <c r="AU30" i="5"/>
  <c r="AU29" i="5"/>
  <c r="AB24" i="5"/>
  <c r="AB23" i="5"/>
  <c r="CA30" i="5"/>
  <c r="CA29" i="5"/>
  <c r="CA24" i="5"/>
  <c r="CA22" i="5"/>
  <c r="BJ30" i="5"/>
  <c r="BJ29" i="5"/>
  <c r="BJ24" i="5"/>
  <c r="AS24" i="5"/>
  <c r="AS22" i="5"/>
  <c r="BV34" i="5"/>
  <c r="BV33" i="5"/>
  <c r="BV32" i="5"/>
  <c r="BV31" i="5"/>
  <c r="BV30" i="5"/>
  <c r="BV29" i="5"/>
  <c r="BV28" i="5"/>
  <c r="BV27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AN19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Y34" i="5" l="1"/>
  <c r="AS34" i="5" s="1"/>
  <c r="Y33" i="5"/>
  <c r="Y32" i="5"/>
  <c r="Y31" i="5"/>
  <c r="Y36" i="5" s="1"/>
  <c r="Y28" i="5"/>
  <c r="Y27" i="5"/>
  <c r="Y23" i="5"/>
  <c r="Y21" i="5"/>
  <c r="Y20" i="5"/>
  <c r="Y19" i="5"/>
  <c r="AU34" i="5"/>
  <c r="BL34" i="5" s="1"/>
  <c r="CC34" i="5" s="1"/>
  <c r="AB34" i="5"/>
  <c r="W34" i="5"/>
  <c r="V34" i="5"/>
  <c r="U34" i="5"/>
  <c r="T34" i="5"/>
  <c r="BY33" i="5"/>
  <c r="BH33" i="5"/>
  <c r="AU33" i="5"/>
  <c r="BL33" i="5" s="1"/>
  <c r="AQ33" i="5"/>
  <c r="AE33" i="5"/>
  <c r="AB33" i="5"/>
  <c r="W33" i="5"/>
  <c r="V33" i="5"/>
  <c r="U33" i="5"/>
  <c r="T33" i="5"/>
  <c r="AU32" i="5"/>
  <c r="AB32" i="5"/>
  <c r="W32" i="5"/>
  <c r="V32" i="5"/>
  <c r="U32" i="5"/>
  <c r="T32" i="5"/>
  <c r="BY31" i="5"/>
  <c r="BW31" i="5"/>
  <c r="BH31" i="5"/>
  <c r="AU31" i="5"/>
  <c r="AQ31" i="5"/>
  <c r="AE31" i="5"/>
  <c r="AB31" i="5"/>
  <c r="AB36" i="5" s="1"/>
  <c r="W31" i="5"/>
  <c r="W36" i="5" s="1"/>
  <c r="V31" i="5"/>
  <c r="V36" i="5" s="1"/>
  <c r="U31" i="5"/>
  <c r="U36" i="5" s="1"/>
  <c r="T31" i="5"/>
  <c r="T36" i="5" s="1"/>
  <c r="CC30" i="5"/>
  <c r="BL30" i="5"/>
  <c r="AS30" i="5"/>
  <c r="AB30" i="5"/>
  <c r="CC29" i="5"/>
  <c r="BY29" i="5"/>
  <c r="BL29" i="5"/>
  <c r="BH29" i="5"/>
  <c r="AS29" i="5"/>
  <c r="AQ29" i="5"/>
  <c r="AE29" i="5"/>
  <c r="AB29" i="5"/>
  <c r="AU28" i="5"/>
  <c r="BL28" i="5" s="1"/>
  <c r="CC28" i="5" s="1"/>
  <c r="AB28" i="5"/>
  <c r="W28" i="5"/>
  <c r="V28" i="5"/>
  <c r="U28" i="5"/>
  <c r="T28" i="5"/>
  <c r="BY27" i="5"/>
  <c r="BW27" i="5"/>
  <c r="BH27" i="5"/>
  <c r="AU27" i="5"/>
  <c r="BL27" i="5" s="1"/>
  <c r="CC27" i="5" s="1"/>
  <c r="AQ27" i="5"/>
  <c r="AE27" i="5"/>
  <c r="W27" i="5"/>
  <c r="V27" i="5"/>
  <c r="U27" i="5"/>
  <c r="T27" i="5"/>
  <c r="CC26" i="5"/>
  <c r="CA26" i="5"/>
  <c r="BV26" i="5"/>
  <c r="BL26" i="5"/>
  <c r="BJ26" i="5"/>
  <c r="AU26" i="5"/>
  <c r="AS26" i="5"/>
  <c r="AB26" i="5"/>
  <c r="CC25" i="5"/>
  <c r="CA25" i="5"/>
  <c r="BY25" i="5"/>
  <c r="BV25" i="5"/>
  <c r="BL25" i="5"/>
  <c r="BJ25" i="5"/>
  <c r="BH25" i="5"/>
  <c r="AU25" i="5"/>
  <c r="AS25" i="5"/>
  <c r="AQ25" i="5"/>
  <c r="AB25" i="5"/>
  <c r="CC24" i="5"/>
  <c r="BV24" i="5"/>
  <c r="BL24" i="5"/>
  <c r="AU24" i="5"/>
  <c r="BY23" i="5"/>
  <c r="BV23" i="5"/>
  <c r="BH23" i="5"/>
  <c r="BF23" i="5"/>
  <c r="AU23" i="5"/>
  <c r="BL23" i="5" s="1"/>
  <c r="AQ23" i="5"/>
  <c r="AE23" i="5"/>
  <c r="W23" i="5"/>
  <c r="V23" i="5"/>
  <c r="U23" i="5"/>
  <c r="T23" i="5"/>
  <c r="CC22" i="5"/>
  <c r="BV22" i="5"/>
  <c r="BL22" i="5"/>
  <c r="BJ22" i="5"/>
  <c r="AU22" i="5"/>
  <c r="AB22" i="5"/>
  <c r="BY21" i="5"/>
  <c r="BV21" i="5"/>
  <c r="BH21" i="5"/>
  <c r="AU21" i="5"/>
  <c r="BL21" i="5" s="1"/>
  <c r="AQ21" i="5"/>
  <c r="AE21" i="5"/>
  <c r="AB21" i="5"/>
  <c r="W21" i="5"/>
  <c r="V21" i="5"/>
  <c r="U21" i="5"/>
  <c r="T21" i="5"/>
  <c r="BV20" i="5"/>
  <c r="AU20" i="5"/>
  <c r="BL20" i="5" s="1"/>
  <c r="CC20" i="5" s="1"/>
  <c r="AN20" i="5"/>
  <c r="AB20" i="5"/>
  <c r="W20" i="5"/>
  <c r="V20" i="5"/>
  <c r="U20" i="5"/>
  <c r="T20" i="5"/>
  <c r="BY19" i="5"/>
  <c r="BV19" i="5"/>
  <c r="BH19" i="5"/>
  <c r="AU19" i="5"/>
  <c r="AQ19" i="5"/>
  <c r="AE19" i="5"/>
  <c r="AB19" i="5"/>
  <c r="W19" i="5"/>
  <c r="V19" i="5"/>
  <c r="U19" i="5"/>
  <c r="T19" i="5"/>
  <c r="CC18" i="5"/>
  <c r="CA18" i="5"/>
  <c r="CC17" i="5"/>
  <c r="BY17" i="5"/>
  <c r="CC16" i="5"/>
  <c r="CA16" i="5"/>
  <c r="CC15" i="5"/>
  <c r="BY15" i="5"/>
  <c r="CC14" i="5"/>
  <c r="CA14" i="5"/>
  <c r="CC13" i="5"/>
  <c r="BY13" i="5"/>
  <c r="CC12" i="5"/>
  <c r="CA12" i="5"/>
  <c r="CC11" i="5"/>
  <c r="BY11" i="5"/>
  <c r="T37" i="5" l="1"/>
  <c r="U37" i="5"/>
  <c r="V37" i="5"/>
  <c r="W37" i="5"/>
  <c r="AB37" i="5"/>
  <c r="Y37" i="5"/>
  <c r="BZ27" i="5"/>
  <c r="AV25" i="5"/>
  <c r="BM25" i="5"/>
  <c r="AT25" i="5"/>
  <c r="BL31" i="5"/>
  <c r="CC31" i="5" s="1"/>
  <c r="Z31" i="5"/>
  <c r="AS31" i="5"/>
  <c r="Z19" i="5"/>
  <c r="AS19" i="5"/>
  <c r="Z23" i="5"/>
  <c r="AS23" i="5"/>
  <c r="Z32" i="5"/>
  <c r="AS32" i="5"/>
  <c r="Z20" i="5"/>
  <c r="AS20" i="5"/>
  <c r="Z27" i="5"/>
  <c r="BJ27" i="5" s="1"/>
  <c r="AS27" i="5"/>
  <c r="Z33" i="5"/>
  <c r="BJ33" i="5" s="1"/>
  <c r="AS33" i="5"/>
  <c r="Z21" i="5"/>
  <c r="AS21" i="5"/>
  <c r="AT21" i="5" s="1"/>
  <c r="Z28" i="5"/>
  <c r="BJ28" i="5" s="1"/>
  <c r="AS28" i="5"/>
  <c r="BF21" i="5"/>
  <c r="BI21" i="5" s="1"/>
  <c r="BL32" i="5"/>
  <c r="CC32" i="5" s="1"/>
  <c r="AV19" i="5"/>
  <c r="AT29" i="5"/>
  <c r="AA27" i="5"/>
  <c r="CA27" i="5" s="1"/>
  <c r="AO33" i="5"/>
  <c r="AR33" i="5" s="1"/>
  <c r="Z34" i="5"/>
  <c r="BJ34" i="5" s="1"/>
  <c r="CD25" i="5"/>
  <c r="BW33" i="5"/>
  <c r="BZ33" i="5" s="1"/>
  <c r="BW13" i="5"/>
  <c r="BZ13" i="5" s="1"/>
  <c r="BW25" i="5"/>
  <c r="BZ25" i="5" s="1"/>
  <c r="CD29" i="5"/>
  <c r="AO29" i="5"/>
  <c r="AR29" i="5" s="1"/>
  <c r="BF31" i="5"/>
  <c r="BI31" i="5" s="1"/>
  <c r="AO25" i="5"/>
  <c r="AR25" i="5" s="1"/>
  <c r="BW21" i="5"/>
  <c r="BZ21" i="5" s="1"/>
  <c r="AV29" i="5"/>
  <c r="AV31" i="5"/>
  <c r="BI23" i="5"/>
  <c r="BM29" i="5"/>
  <c r="BW15" i="5"/>
  <c r="BZ15" i="5" s="1"/>
  <c r="BF33" i="5"/>
  <c r="BI33" i="5" s="1"/>
  <c r="BW11" i="5"/>
  <c r="BZ11" i="5" s="1"/>
  <c r="AT23" i="5"/>
  <c r="BF29" i="5"/>
  <c r="BI29" i="5" s="1"/>
  <c r="BW29" i="5"/>
  <c r="BZ29" i="5" s="1"/>
  <c r="CD13" i="5"/>
  <c r="CB25" i="5"/>
  <c r="CB29" i="5"/>
  <c r="AV27" i="5"/>
  <c r="CD17" i="5"/>
  <c r="CD15" i="5"/>
  <c r="CD11" i="5"/>
  <c r="CD27" i="5"/>
  <c r="BZ31" i="5"/>
  <c r="BF25" i="5"/>
  <c r="BI25" i="5" s="1"/>
  <c r="BL19" i="5"/>
  <c r="CC19" i="5" s="1"/>
  <c r="CD19" i="5" s="1"/>
  <c r="BW23" i="5"/>
  <c r="BZ23" i="5" s="1"/>
  <c r="BF27" i="5"/>
  <c r="BI27" i="5" s="1"/>
  <c r="BK25" i="5"/>
  <c r="BN25" i="5" s="1"/>
  <c r="AO27" i="5"/>
  <c r="AR27" i="5" s="1"/>
  <c r="AO21" i="5"/>
  <c r="AR21" i="5" s="1"/>
  <c r="AO23" i="5"/>
  <c r="AR23" i="5" s="1"/>
  <c r="BW19" i="5"/>
  <c r="BZ19" i="5" s="1"/>
  <c r="BW17" i="5"/>
  <c r="BZ17" i="5" s="1"/>
  <c r="CA11" i="5"/>
  <c r="CB11" i="5" s="1"/>
  <c r="AC31" i="5"/>
  <c r="AC29" i="5"/>
  <c r="AF29" i="5" s="1"/>
  <c r="AC27" i="5"/>
  <c r="AF27" i="5" s="1"/>
  <c r="AC19" i="5"/>
  <c r="AF19" i="5" s="1"/>
  <c r="CC33" i="5"/>
  <c r="CD33" i="5" s="1"/>
  <c r="BM33" i="5"/>
  <c r="CC21" i="5"/>
  <c r="CD21" i="5" s="1"/>
  <c r="BM21" i="5"/>
  <c r="BM23" i="5"/>
  <c r="CC23" i="5"/>
  <c r="CD23" i="5" s="1"/>
  <c r="AC21" i="5"/>
  <c r="AF21" i="5" s="1"/>
  <c r="AC23" i="5"/>
  <c r="AF23" i="5" s="1"/>
  <c r="BM27" i="5"/>
  <c r="AC33" i="5"/>
  <c r="AF33" i="5" s="1"/>
  <c r="CA15" i="5"/>
  <c r="CB15" i="5" s="1"/>
  <c r="AO19" i="5"/>
  <c r="AR19" i="5" s="1"/>
  <c r="BK29" i="5"/>
  <c r="AO31" i="5"/>
  <c r="AR31" i="5" s="1"/>
  <c r="CA13" i="5"/>
  <c r="CB13" i="5" s="1"/>
  <c r="CA17" i="5"/>
  <c r="CB17" i="5" s="1"/>
  <c r="BF19" i="5"/>
  <c r="BI19" i="5" s="1"/>
  <c r="AV21" i="5"/>
  <c r="AV23" i="5"/>
  <c r="AV33" i="5"/>
  <c r="BJ32" i="5" l="1"/>
  <c r="AA31" i="5"/>
  <c r="Z36" i="5"/>
  <c r="Z37" i="5" s="1"/>
  <c r="AW25" i="5"/>
  <c r="CD31" i="5"/>
  <c r="CE29" i="5"/>
  <c r="CE25" i="5"/>
  <c r="AA28" i="5"/>
  <c r="CA28" i="5" s="1"/>
  <c r="AA33" i="5"/>
  <c r="CA33" i="5" s="1"/>
  <c r="AF31" i="5"/>
  <c r="CA31" i="5"/>
  <c r="BJ31" i="5"/>
  <c r="BK31" i="5" s="1"/>
  <c r="BM31" i="5"/>
  <c r="AW29" i="5"/>
  <c r="AA32" i="5"/>
  <c r="AA21" i="5"/>
  <c r="CA21" i="5" s="1"/>
  <c r="CB21" i="5" s="1"/>
  <c r="CE21" i="5" s="1"/>
  <c r="BJ21" i="5"/>
  <c r="BK21" i="5" s="1"/>
  <c r="BN21" i="5" s="1"/>
  <c r="AA19" i="5"/>
  <c r="CA19" i="5" s="1"/>
  <c r="BJ19" i="5"/>
  <c r="AA20" i="5"/>
  <c r="CA20" i="5" s="1"/>
  <c r="BJ20" i="5"/>
  <c r="AA23" i="5"/>
  <c r="CA23" i="5" s="1"/>
  <c r="CB23" i="5" s="1"/>
  <c r="CE23" i="5" s="1"/>
  <c r="BJ23" i="5"/>
  <c r="BK23" i="5" s="1"/>
  <c r="BN23" i="5" s="1"/>
  <c r="CE11" i="5"/>
  <c r="BM19" i="5"/>
  <c r="AW21" i="5"/>
  <c r="AA34" i="5"/>
  <c r="CA34" i="5" s="1"/>
  <c r="CE17" i="5"/>
  <c r="BN29" i="5"/>
  <c r="BK33" i="5"/>
  <c r="BN33" i="5" s="1"/>
  <c r="AT33" i="5"/>
  <c r="AW33" i="5" s="1"/>
  <c r="AT31" i="5"/>
  <c r="AW31" i="5" s="1"/>
  <c r="CB27" i="5"/>
  <c r="CE27" i="5" s="1"/>
  <c r="CE13" i="5"/>
  <c r="AW23" i="5"/>
  <c r="AT27" i="5"/>
  <c r="AW27" i="5" s="1"/>
  <c r="AT19" i="5"/>
  <c r="AW19" i="5" s="1"/>
  <c r="CE15" i="5"/>
  <c r="BK27" i="5"/>
  <c r="BN27" i="5" s="1"/>
  <c r="CA32" i="5" l="1"/>
  <c r="AA36" i="5"/>
  <c r="AA37" i="5" s="1"/>
  <c r="BN31" i="5"/>
  <c r="CB19" i="5"/>
  <c r="CE19" i="5" s="1"/>
  <c r="CB31" i="5"/>
  <c r="CE31" i="5" s="1"/>
  <c r="BK19" i="5"/>
  <c r="BN19" i="5" s="1"/>
  <c r="CB33" i="5" l="1"/>
  <c r="CE33" i="5" s="1"/>
</calcChain>
</file>

<file path=xl/sharedStrings.xml><?xml version="1.0" encoding="utf-8"?>
<sst xmlns="http://schemas.openxmlformats.org/spreadsheetml/2006/main" count="320" uniqueCount="172">
  <si>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</si>
  <si>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</si>
  <si>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</si>
  <si>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</si>
  <si>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</si>
  <si>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</si>
  <si>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</si>
  <si>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</si>
  <si>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</si>
  <si>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</si>
  <si>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</si>
  <si>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</si>
  <si>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</si>
  <si>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</si>
  <si>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</si>
  <si>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</si>
  <si>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</si>
  <si>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</si>
  <si>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</si>
  <si>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</si>
  <si>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</si>
  <si>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</si>
  <si>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</si>
  <si>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</si>
  <si>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</si>
  <si>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</si>
  <si>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</si>
  <si>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</si>
  <si>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</si>
  <si>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</si>
  <si>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</si>
  <si>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</si>
  <si>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</si>
  <si>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NO MODIFICAR AJUSTE DE METAS, ESTA FORMULADO</t>
  </si>
  <si>
    <t>NO MODIFICAR ESTA FORMULADO</t>
  </si>
  <si>
    <t>&lt;</t>
  </si>
  <si>
    <t xml:space="preserve">Nombre del estado: </t>
  </si>
  <si>
    <t>SONORA</t>
  </si>
  <si>
    <t>ÚNICAMENTE SE REPORTA AQUÍ</t>
  </si>
  <si>
    <t>Fecha para reprogramar meta 2do trim a más tardar el 13 de julio</t>
  </si>
  <si>
    <t>Fecha para reprogramar meta 3er trim a más tardar el 13 de octubre</t>
  </si>
  <si>
    <t>Fecha para reprogramar meta 4to trim únicamente en el 2do y 3er trim</t>
  </si>
  <si>
    <t>NO SE PUEDE ESCRIBIR
"Recuerde que todo esta vinculado"</t>
  </si>
  <si>
    <t>Reportar logros</t>
  </si>
  <si>
    <t>Reportar Causas</t>
  </si>
  <si>
    <t>Reportar Efectos</t>
  </si>
  <si>
    <t>Se reporta en el SRFT</t>
  </si>
  <si>
    <t>NO SE PUEDE MODIFICAR
"Recuerde que todo esta vinculado"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</si>
  <si>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</si>
  <si>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</si>
  <si>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</si>
  <si>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</si>
  <si>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</si>
  <si>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</si>
  <si>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</si>
  <si>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</si>
  <si>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</si>
  <si>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</si>
  <si>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</si>
  <si>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</si>
  <si>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</si>
  <si>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</si>
  <si>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</si>
  <si>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</si>
  <si>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</si>
  <si>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</si>
  <si>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</si>
  <si>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</si>
  <si>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</si>
  <si>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</si>
  <si>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</si>
  <si>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</si>
  <si>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2do trim</t>
  </si>
  <si>
    <t>3er trim</t>
  </si>
  <si>
    <t>4to trim</t>
  </si>
  <si>
    <t>Meta</t>
  </si>
  <si>
    <t>%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</si>
  <si>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</si>
  <si>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</si>
  <si>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</si>
  <si>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</si>
  <si>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</si>
  <si>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</si>
  <si>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</si>
  <si>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40"/>
        <rFont val="Montserrat"/>
      </rPr>
      <t>2022</t>
    </r>
  </si>
  <si>
    <t>No se acumula</t>
  </si>
  <si>
    <t>Población de 15 años o más en situación de rezago educativo en t - 1</t>
  </si>
  <si>
    <r>
      <t>Año</t>
    </r>
    <r>
      <rPr>
        <b/>
        <sz val="40"/>
        <rFont val="Montserrat"/>
      </rPr>
      <t xml:space="preserve"> 2021</t>
    </r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</si>
  <si>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</si>
  <si>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</si>
  <si>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</si>
  <si>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</si>
  <si>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</si>
  <si>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</si>
  <si>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</si>
  <si>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</si>
  <si>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</si>
  <si>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</si>
  <si>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</si>
  <si>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</si>
  <si>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</si>
  <si>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</si>
  <si>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</si>
  <si>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</si>
  <si>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</si>
  <si>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</si>
  <si>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 xml:space="preserve">Participación de las 12 Coordinaciones de Zona durante la realización de las Jornadas Nacionales de Acreditación durante el primer trimestre. </t>
  </si>
  <si>
    <t>Se logró el cumplimeinto de la meta establecida, con la participación de la estructura de Plazas Comunitarias.</t>
  </si>
  <si>
    <t>VALIDADO CON INFO ESTADO</t>
  </si>
  <si>
    <t>VALIDADO</t>
  </si>
  <si>
    <t>Total educandos/as que concluyen algún nivel del MEVyT en el periodo t</t>
  </si>
  <si>
    <t>Nivel Intermedio y avanzado</t>
  </si>
  <si>
    <t>VALIDADO CON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</si>
  <si>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</si>
  <si>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</si>
  <si>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</si>
  <si>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</si>
  <si>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Durante los primeros meses del trimestre fueron pocas sedes de aplicación que se llevaron a cabo durante las jornadas nacionales.</t>
  </si>
  <si>
    <t>Se mantuvo la atención educativa, pese a ello no se logró un avance optimo en la meta, especialmente en el grupo prioritario de débiles visuales.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</si>
  <si>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</si>
  <si>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</si>
  <si>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</si>
  <si>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</si>
  <si>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</si>
  <si>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Hispanohablate (todos los grupos, menos indígena)</t>
    </r>
  </si>
  <si>
    <t>Atravéz de la 12 Coordinaciones de Zona se aperturaron sedes de aplicación de exámenes, además de llevar a cabo las aplicaciones en las diferentes Plazas Comunitarias, esto en seguimiento a las Jornadad Nacionales realizadas durante el primer trimestre del año.
Además se llevaron a cabo acciones de promoción y difusión en medios digitales.</t>
  </si>
  <si>
    <t>Se contó con la participación promedio de 2608 educandos por mes que acudieron a presentar exámen, además con la estructura de P/C, aplicadores y asesores, logrando con ello el avance de las metas de UCN presentado.</t>
  </si>
  <si>
    <t>Educandos/as atendidos en el nivel de inicial, Primaria y/o Secundaria con la vertiente Hispanohablante del Modelo Educación para la Vida y el Trabajo (MEVyT) en el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</si>
  <si>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Hispanohablate (todos los grupos, menos indígena)</t>
    </r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</si>
  <si>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</si>
  <si>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</si>
  <si>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</si>
  <si>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</si>
  <si>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Educandos activos con algún módulo vinculado</t>
  </si>
  <si>
    <t>Monitoreo permanente con las Coordinacines de Zona  mediante el reporte at04 (listado de personas activas y modulos vinculados), especilamente antes del cierre del mes.</t>
  </si>
  <si>
    <t>Se logra mantener que en casi en su totalidad los adultos cuenten al menos con un módulo vinculado.</t>
  </si>
  <si>
    <t>Educandos/as activos en el MEVyT en el periodo t</t>
  </si>
  <si>
    <t>Educando activos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</si>
  <si>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</si>
  <si>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</si>
  <si>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</si>
  <si>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r>
      <t xml:space="preserve">Módulos en </t>
    </r>
    <r>
      <rPr>
        <b/>
        <sz val="40"/>
        <rFont val="Montserrat"/>
      </rPr>
      <t xml:space="preserve">línea o digitales </t>
    </r>
    <r>
      <rPr>
        <sz val="40"/>
        <rFont val="Montserrat"/>
      </rPr>
      <t>VINCULADOS</t>
    </r>
  </si>
  <si>
    <t>Problemática presentada anivel estatal, la falta de figuras voluntarias en las plazas comunitarias que dieran seguimiento a la atención de ls personas beneficiarias, así como tambien la falta de información y nuevos lineamientos por parte de oficinas centrales ante el anuncio de cambio de modelo educativo para la atención digital y la operación de una nueva plataforma</t>
  </si>
  <si>
    <t>No todas las Coordinaciones de Zona pudieron avocarse a la atención educativa en línea.
No se promovió a nivel estatal la modalidad, ante la falta de figuras que dieran seguimiento a la atención en línea</t>
  </si>
  <si>
    <t>REVISAR CON ESTADO</t>
  </si>
  <si>
    <t>Total de módulos vinculados en el periodo t)*100</t>
  </si>
  <si>
    <r>
      <rPr>
        <b/>
        <sz val="40"/>
        <rFont val="Montserrat"/>
      </rPr>
      <t xml:space="preserve">TOTAL </t>
    </r>
    <r>
      <rPr>
        <sz val="40"/>
        <rFont val="Montserrat"/>
      </rPr>
      <t>de módulos VINCULADOS</t>
    </r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</si>
  <si>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</si>
  <si>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</si>
  <si>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</si>
  <si>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Asesores/as con más de un año de permanencia con formación continua acumulados</t>
  </si>
  <si>
    <t>La información que les proporcione Dirección Académica la reportarán en el apartado trimestral.</t>
  </si>
  <si>
    <t>Durante el primer semestre del año se in inició con la reestructuración de personas asesoras por parte de las Coordinaciones de Zona, y aún continúa.</t>
  </si>
  <si>
    <t>La formación en el primer trimeste fue bajo.</t>
  </si>
  <si>
    <t>Información recibida de la Dirección de Servicios Educativos mediante oficio cargado en carpeta de evidencias del indicador 10</t>
  </si>
  <si>
    <t>Asesores/as con más de un año de permanencia acumulados al cierre del periodo t</t>
  </si>
  <si>
    <t>Asesores/as con más de un año de permanencia acumulados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</si>
  <si>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</si>
  <si>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</si>
  <si>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</si>
  <si>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40"/>
        <rFont val="Montserrat"/>
      </rPr>
      <t xml:space="preserve">linea </t>
    </r>
    <r>
      <rPr>
        <sz val="40"/>
        <rFont val="Montserrat"/>
      </rPr>
      <t>aplicados</t>
    </r>
  </si>
  <si>
    <t>Se contó con la participación promedio de 2608 educandos por mes que acudieron a presentar exámen, se aplicaron en promedio 1,014 exámenes por mes</t>
  </si>
  <si>
    <t>VALIDADO CON ESTADO</t>
  </si>
  <si>
    <t>Total de exámenes del MEVyT aplicados en cualquier formato en el periodo t)*100</t>
  </si>
  <si>
    <r>
      <rPr>
        <b/>
        <sz val="40"/>
        <rFont val="Montserrat"/>
      </rPr>
      <t>TOTAL DE EXAMENES APLICADOS</t>
    </r>
    <r>
      <rPr>
        <sz val="40"/>
        <rFont val="Montserrat"/>
      </rPr>
      <t xml:space="preserve"> (ex en línea + ex en papel)</t>
    </r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</si>
  <si>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</si>
  <si>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</si>
  <si>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</si>
  <si>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40"/>
        <rFont val="Montserrat"/>
      </rPr>
      <t xml:space="preserve">papel </t>
    </r>
    <r>
      <rPr>
        <sz val="40"/>
        <rFont val="Montserrat"/>
      </rPr>
      <t>aplicados</t>
    </r>
  </si>
  <si>
    <t>Se contó con la participación promedio de 2608 educandos por mes que acudieron a presentar exámen, aplicando en promedio 3,491 exámenes por mes.</t>
  </si>
  <si>
    <t>Total de exámenes del MEVyT aplicados en cualquier formato en el periodo t</t>
  </si>
  <si>
    <t>Nota: Favor de NO modificar el archivo, solo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</si>
</sst>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4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b/>
      <sz val="24"/>
      <name val="Montserrat"/>
    </font>
    <font>
      <b/>
      <sz val="30"/>
      <color theme="1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b/>
      <sz val="24"/>
      <color theme="0"/>
      <name val="Montserrat"/>
    </font>
    <font>
      <b/>
      <sz val="29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3"/>
      <name val="Montserrat"/>
    </font>
    <font>
      <b/>
      <sz val="40"/>
      <name val="Montserrat"/>
    </font>
    <font>
      <sz val="40"/>
      <name val="Montserrat"/>
    </font>
    <font>
      <b/>
      <sz val="30"/>
      <color rgb="FF000000"/>
      <name val="Montserrat"/>
    </font>
    <font>
      <b/>
      <sz val="40"/>
      <color rgb="FF000000"/>
      <name val="Montserrat"/>
    </font>
    <font>
      <sz val="40"/>
      <color theme="1"/>
      <name val="Montserrat"/>
    </font>
    <font>
      <b/>
      <sz val="40"/>
      <color theme="0"/>
      <name val="Montserrat"/>
    </font>
    <font>
      <b/>
      <sz val="50"/>
      <color theme="1"/>
      <name val="Montserrat"/>
    </font>
    <font>
      <b/>
      <sz val="60"/>
      <color theme="0"/>
      <name val="Montserrat"/>
    </font>
    <font>
      <b/>
      <sz val="35"/>
      <name val="Montserrat"/>
    </font>
    <font>
      <b/>
      <sz val="35"/>
      <color theme="1"/>
      <name val="Montserrat"/>
    </font>
    <font>
      <sz val="35"/>
      <color theme="1"/>
      <name val="Montserrat"/>
    </font>
    <font>
      <b/>
      <sz val="60"/>
      <name val="Montserrat"/>
    </font>
    <font>
      <b/>
      <sz val="50"/>
      <name val="Montserrat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DDEBF7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theme="9"/>
      </patternFill>
    </fill>
    <fill>
      <patternFill patternType="solid">
        <fgColor rgb="FFBC1097"/>
        <bgColor indexed="64"/>
      </patternFill>
    </fill>
    <fill>
      <patternFill patternType="solid">
        <fgColor theme="0" tint="-0.14999847407452621"/>
        <bgColor rgb="FF1B5542"/>
      </patternFill>
    </fill>
    <fill>
      <patternFill patternType="solid">
        <fgColor rgb="FF85090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fgColor theme="0" tint="-0.34998626667073579"/>
        <bgColor theme="2" tint="-0.249977111117893"/>
      </patternFill>
    </fill>
  </fills>
  <borders count="6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</cellStyleXfs>
  <cellXfs count="355">
    <xf numFmtId="0" fontId="0" fillId="0" borderId="0" xfId="0"/>
    <xf numFmtId="0" fontId="6" fillId="0" borderId="24" xfId="2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1" fillId="2" borderId="33" xfId="0" applyFont="1" applyFill="1" applyBorder="1" applyAlignment="1" applyProtection="1">
      <alignment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1" fillId="2" borderId="34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3" fontId="21" fillId="14" borderId="3" xfId="0" applyNumberFormat="1" applyFont="1" applyFill="1" applyBorder="1" applyAlignment="1" applyProtection="1">
      <alignment horizontal="center" vertical="center" wrapText="1"/>
      <protection locked="0"/>
    </xf>
    <xf numFmtId="3" fontId="21" fillId="14" borderId="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vertical="center" wrapText="1"/>
      <protection locked="0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justify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21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3" xfId="0" applyNumberFormat="1" applyFont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28" fillId="10" borderId="0" xfId="0" applyFont="1" applyFill="1" applyAlignment="1" applyProtection="1">
      <alignment vertical="center" wrapText="1"/>
      <protection locked="0"/>
    </xf>
    <xf numFmtId="3" fontId="21" fillId="14" borderId="1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0" xfId="0" applyNumberFormat="1" applyFont="1" applyBorder="1" applyAlignment="1" applyProtection="1">
      <alignment horizontal="center" vertical="center" wrapText="1"/>
      <protection locked="0"/>
    </xf>
    <xf numFmtId="3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2" borderId="49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 applyProtection="1">
      <alignment vertical="center" wrapText="1"/>
      <protection locked="0"/>
    </xf>
    <xf numFmtId="3" fontId="22" fillId="16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12" xfId="0" applyFont="1" applyFill="1" applyBorder="1" applyAlignment="1" applyProtection="1">
      <alignment horizontal="center" vertical="center" wrapText="1"/>
      <protection locked="0"/>
    </xf>
    <xf numFmtId="3" fontId="22" fillId="16" borderId="45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47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46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8" xfId="0" applyFont="1" applyFill="1" applyBorder="1" applyAlignment="1" applyProtection="1">
      <alignment horizontal="center" vertical="center" wrapText="1"/>
      <protection locked="0"/>
    </xf>
    <xf numFmtId="0" fontId="10" fillId="18" borderId="8" xfId="0" applyFont="1" applyFill="1" applyBorder="1" applyAlignment="1" applyProtection="1">
      <alignment vertical="center" wrapText="1"/>
      <protection locked="0"/>
    </xf>
    <xf numFmtId="0" fontId="10" fillId="18" borderId="12" xfId="0" applyFont="1" applyFill="1" applyBorder="1" applyAlignment="1" applyProtection="1">
      <alignment vertical="center" wrapText="1"/>
      <protection locked="0"/>
    </xf>
    <xf numFmtId="3" fontId="22" fillId="16" borderId="43" xfId="0" applyNumberFormat="1" applyFont="1" applyFill="1" applyBorder="1" applyAlignment="1" applyProtection="1">
      <alignment horizontal="center" vertical="center" wrapText="1"/>
      <protection locked="0"/>
    </xf>
    <xf numFmtId="3" fontId="22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18" borderId="27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0" fontId="22" fillId="0" borderId="0" xfId="0" applyNumberFormat="1" applyFont="1" applyAlignment="1">
      <alignment horizontal="center" vertical="center" wrapText="1"/>
    </xf>
    <xf numFmtId="10" fontId="14" fillId="0" borderId="0" xfId="1" applyNumberFormat="1" applyFont="1" applyFill="1" applyBorder="1" applyAlignment="1">
      <alignment horizontal="center" vertical="center" wrapText="1"/>
    </xf>
    <xf numFmtId="164" fontId="30" fillId="0" borderId="0" xfId="0" applyNumberFormat="1" applyFont="1" applyAlignment="1">
      <alignment horizontal="justify" vertical="center" wrapText="1"/>
    </xf>
    <xf numFmtId="3" fontId="22" fillId="0" borderId="0" xfId="0" applyNumberFormat="1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justify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justify" vertical="center" wrapText="1"/>
    </xf>
    <xf numFmtId="164" fontId="12" fillId="0" borderId="0" xfId="0" applyNumberFormat="1" applyFont="1" applyAlignment="1">
      <alignment horizontal="center" vertical="center" wrapText="1"/>
    </xf>
    <xf numFmtId="10" fontId="17" fillId="0" borderId="0" xfId="1" applyNumberFormat="1" applyFont="1" applyFill="1" applyBorder="1" applyAlignment="1">
      <alignment horizontal="center" vertical="center" wrapText="1"/>
    </xf>
    <xf numFmtId="3" fontId="32" fillId="15" borderId="2" xfId="0" applyNumberFormat="1" applyFont="1" applyFill="1" applyBorder="1" applyAlignment="1" applyProtection="1">
      <alignment horizontal="center" vertical="center" wrapText="1"/>
      <protection locked="0"/>
    </xf>
    <xf numFmtId="3" fontId="32" fillId="15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14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14" borderId="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34" xfId="1" applyNumberFormat="1" applyFont="1" applyFill="1" applyBorder="1" applyAlignment="1" applyProtection="1">
      <alignment vertical="center" wrapText="1"/>
      <protection locked="0"/>
    </xf>
    <xf numFmtId="164" fontId="35" fillId="0" borderId="1" xfId="1" applyNumberFormat="1" applyFont="1" applyFill="1" applyBorder="1" applyAlignment="1" applyProtection="1">
      <alignment vertical="center" wrapText="1"/>
      <protection locked="0"/>
    </xf>
    <xf numFmtId="164" fontId="35" fillId="0" borderId="30" xfId="1" applyNumberFormat="1" applyFont="1" applyFill="1" applyBorder="1" applyAlignment="1" applyProtection="1">
      <alignment vertical="center" wrapText="1"/>
      <protection locked="0"/>
    </xf>
    <xf numFmtId="3" fontId="32" fillId="15" borderId="40" xfId="0" applyNumberFormat="1" applyFont="1" applyFill="1" applyBorder="1" applyAlignment="1" applyProtection="1">
      <alignment horizontal="center" vertical="center" wrapText="1"/>
      <protection locked="0"/>
    </xf>
    <xf numFmtId="3" fontId="32" fillId="15" borderId="39" xfId="0" applyNumberFormat="1" applyFont="1" applyFill="1" applyBorder="1" applyAlignment="1" applyProtection="1">
      <alignment horizontal="center" vertical="center" wrapText="1"/>
      <protection locked="0"/>
    </xf>
    <xf numFmtId="3" fontId="32" fillId="15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15" borderId="17" xfId="0" applyNumberFormat="1" applyFont="1" applyFill="1" applyBorder="1" applyAlignment="1" applyProtection="1">
      <alignment horizontal="center" vertical="center" wrapText="1"/>
      <protection locked="0"/>
    </xf>
    <xf numFmtId="3" fontId="35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33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0" fontId="32" fillId="2" borderId="34" xfId="0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3" fontId="32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16" xfId="0" applyNumberFormat="1" applyFont="1" applyBorder="1" applyAlignment="1" applyProtection="1">
      <alignment horizontal="center" vertical="center" wrapText="1"/>
      <protection locked="0"/>
    </xf>
    <xf numFmtId="3" fontId="32" fillId="0" borderId="17" xfId="0" applyNumberFormat="1" applyFont="1" applyBorder="1" applyAlignment="1" applyProtection="1">
      <alignment horizontal="center" vertical="center" wrapText="1"/>
      <protection locked="0"/>
    </xf>
    <xf numFmtId="3" fontId="32" fillId="20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0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1" fillId="5" borderId="21" xfId="0" applyFont="1" applyFill="1" applyBorder="1" applyAlignment="1" applyProtection="1">
      <alignment horizontal="center" vertical="center" wrapText="1"/>
      <protection locked="0"/>
    </xf>
    <xf numFmtId="0" fontId="31" fillId="5" borderId="22" xfId="0" applyFont="1" applyFill="1" applyBorder="1" applyAlignment="1" applyProtection="1">
      <alignment horizontal="center" vertical="center" wrapText="1"/>
      <protection locked="0"/>
    </xf>
    <xf numFmtId="0" fontId="29" fillId="13" borderId="7" xfId="0" applyFont="1" applyFill="1" applyBorder="1" applyAlignment="1" applyProtection="1">
      <alignment horizontal="center" vertical="center" wrapText="1"/>
      <protection locked="0"/>
    </xf>
    <xf numFmtId="0" fontId="31" fillId="5" borderId="32" xfId="0" applyFont="1" applyFill="1" applyBorder="1" applyAlignment="1" applyProtection="1">
      <alignment horizontal="center" vertical="center" wrapText="1"/>
      <protection locked="0"/>
    </xf>
    <xf numFmtId="0" fontId="31" fillId="5" borderId="31" xfId="0" applyFont="1" applyFill="1" applyBorder="1" applyAlignment="1" applyProtection="1">
      <alignment horizontal="center" vertical="center" wrapText="1"/>
      <protection locked="0"/>
    </xf>
    <xf numFmtId="0" fontId="36" fillId="9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0" fontId="3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justify" vertical="center" wrapText="1"/>
      <protection locked="0"/>
    </xf>
    <xf numFmtId="0" fontId="35" fillId="0" borderId="6" xfId="0" applyFont="1" applyBorder="1" applyAlignment="1" applyProtection="1">
      <alignment horizontal="justify" vertical="center" wrapText="1"/>
      <protection locked="0"/>
    </xf>
    <xf numFmtId="0" fontId="35" fillId="0" borderId="3" xfId="0" applyFont="1" applyBorder="1" applyAlignment="1" applyProtection="1">
      <alignment horizontal="justify" vertical="center" wrapText="1"/>
      <protection locked="0"/>
    </xf>
    <xf numFmtId="3" fontId="32" fillId="10" borderId="47" xfId="0" applyNumberFormat="1" applyFont="1" applyFill="1" applyBorder="1" applyAlignment="1" applyProtection="1">
      <alignment horizontal="center" vertical="center" wrapText="1"/>
      <protection locked="0"/>
    </xf>
    <xf numFmtId="3" fontId="32" fillId="10" borderId="48" xfId="0" applyNumberFormat="1" applyFont="1" applyFill="1" applyBorder="1" applyAlignment="1" applyProtection="1">
      <alignment horizontal="center" vertical="center" wrapText="1"/>
      <protection locked="0"/>
    </xf>
    <xf numFmtId="3" fontId="31" fillId="10" borderId="47" xfId="0" applyNumberFormat="1" applyFont="1" applyFill="1" applyBorder="1" applyAlignment="1" applyProtection="1">
      <alignment horizontal="justify" vertical="center" wrapText="1"/>
      <protection locked="0"/>
    </xf>
    <xf numFmtId="3" fontId="32" fillId="10" borderId="48" xfId="0" applyNumberFormat="1" applyFont="1" applyFill="1" applyBorder="1" applyAlignment="1" applyProtection="1">
      <alignment horizontal="justify" vertical="center" wrapText="1"/>
      <protection locked="0"/>
    </xf>
    <xf numFmtId="3" fontId="32" fillId="10" borderId="47" xfId="0" applyNumberFormat="1" applyFont="1" applyFill="1" applyBorder="1" applyAlignment="1" applyProtection="1">
      <alignment horizontal="justify" vertical="center" wrapText="1"/>
      <protection locked="0"/>
    </xf>
    <xf numFmtId="3" fontId="31" fillId="10" borderId="48" xfId="0" applyNumberFormat="1" applyFont="1" applyFill="1" applyBorder="1" applyAlignment="1" applyProtection="1">
      <alignment horizontal="justify" vertical="center" wrapText="1"/>
      <protection locked="0"/>
    </xf>
    <xf numFmtId="164" fontId="35" fillId="0" borderId="33" xfId="1" applyNumberFormat="1" applyFont="1" applyFill="1" applyBorder="1" applyAlignment="1" applyProtection="1">
      <alignment vertical="center" wrapText="1"/>
      <protection locked="0"/>
    </xf>
    <xf numFmtId="164" fontId="35" fillId="0" borderId="10" xfId="1" applyNumberFormat="1" applyFont="1" applyFill="1" applyBorder="1" applyAlignment="1" applyProtection="1">
      <alignment vertical="center" wrapText="1"/>
      <protection locked="0"/>
    </xf>
    <xf numFmtId="164" fontId="35" fillId="0" borderId="29" xfId="1" applyNumberFormat="1" applyFont="1" applyFill="1" applyBorder="1" applyAlignment="1" applyProtection="1">
      <alignment vertical="center" wrapText="1"/>
      <protection locked="0"/>
    </xf>
    <xf numFmtId="0" fontId="29" fillId="5" borderId="21" xfId="0" applyFont="1" applyFill="1" applyBorder="1" applyAlignment="1" applyProtection="1">
      <alignment horizontal="center" vertical="center" wrapText="1"/>
      <protection locked="0"/>
    </xf>
    <xf numFmtId="0" fontId="29" fillId="5" borderId="22" xfId="0" applyFont="1" applyFill="1" applyBorder="1" applyAlignment="1" applyProtection="1">
      <alignment horizontal="center" vertical="center" wrapText="1"/>
      <protection locked="0"/>
    </xf>
    <xf numFmtId="0" fontId="29" fillId="5" borderId="23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center" wrapText="1"/>
      <protection locked="0"/>
    </xf>
    <xf numFmtId="0" fontId="29" fillId="5" borderId="31" xfId="0" applyFont="1" applyFill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Alignment="1" applyProtection="1">
      <alignment horizontal="center" vertical="center" wrapText="1"/>
      <protection locked="0"/>
    </xf>
    <xf numFmtId="10" fontId="36" fillId="7" borderId="0" xfId="0" applyNumberFormat="1" applyFont="1" applyFill="1" applyAlignment="1">
      <alignment horizontal="center" vertical="center"/>
    </xf>
    <xf numFmtId="0" fontId="31" fillId="5" borderId="13" xfId="0" applyFont="1" applyFill="1" applyBorder="1" applyAlignment="1" applyProtection="1">
      <alignment horizontal="center" vertical="center" wrapText="1"/>
      <protection locked="0"/>
    </xf>
    <xf numFmtId="3" fontId="32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39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40" xfId="0" applyNumberFormat="1" applyFont="1" applyFill="1" applyBorder="1" applyAlignment="1" applyProtection="1">
      <alignment horizontal="center" vertical="center" wrapText="1"/>
      <protection locked="0"/>
    </xf>
    <xf numFmtId="3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10" borderId="43" xfId="0" applyNumberFormat="1" applyFont="1" applyFill="1" applyBorder="1" applyAlignment="1" applyProtection="1">
      <alignment horizontal="center" vertical="center" wrapText="1"/>
      <protection locked="0"/>
    </xf>
    <xf numFmtId="3" fontId="22" fillId="10" borderId="43" xfId="0" applyNumberFormat="1" applyFont="1" applyFill="1" applyBorder="1" applyAlignment="1" applyProtection="1">
      <alignment horizontal="center" vertical="center" wrapText="1"/>
      <protection locked="0"/>
    </xf>
    <xf numFmtId="3" fontId="22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10" borderId="12" xfId="0" applyFont="1" applyFill="1" applyBorder="1" applyAlignment="1" applyProtection="1">
      <alignment horizontal="center" vertical="center" wrapText="1"/>
      <protection locked="0"/>
    </xf>
    <xf numFmtId="0" fontId="22" fillId="10" borderId="12" xfId="0" applyFont="1" applyFill="1" applyBorder="1" applyAlignment="1" applyProtection="1">
      <alignment horizontal="center" vertical="center" wrapText="1"/>
      <protection locked="0"/>
    </xf>
    <xf numFmtId="3" fontId="22" fillId="10" borderId="46" xfId="0" applyNumberFormat="1" applyFont="1" applyFill="1" applyBorder="1" applyAlignment="1" applyProtection="1">
      <alignment horizontal="center" vertical="center" wrapText="1"/>
      <protection locked="0"/>
    </xf>
    <xf numFmtId="3" fontId="31" fillId="1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10" borderId="12" xfId="0" applyNumberFormat="1" applyFont="1" applyFill="1" applyBorder="1" applyAlignment="1" applyProtection="1">
      <alignment horizontal="center" vertical="center" wrapText="1"/>
      <protection locked="0"/>
    </xf>
    <xf numFmtId="3" fontId="31" fillId="10" borderId="47" xfId="0" applyNumberFormat="1" applyFont="1" applyFill="1" applyBorder="1" applyAlignment="1" applyProtection="1">
      <alignment horizontal="center" vertical="center" wrapText="1"/>
      <protection locked="0"/>
    </xf>
    <xf numFmtId="3" fontId="22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10" borderId="48" xfId="0" applyNumberFormat="1" applyFont="1" applyFill="1" applyBorder="1" applyAlignment="1" applyProtection="1">
      <alignment horizontal="center" vertical="center" wrapText="1"/>
      <protection locked="0"/>
    </xf>
    <xf numFmtId="3" fontId="34" fillId="10" borderId="47" xfId="0" applyNumberFormat="1" applyFont="1" applyFill="1" applyBorder="1" applyAlignment="1" applyProtection="1">
      <alignment horizontal="center" vertical="center" wrapText="1"/>
      <protection locked="0"/>
    </xf>
    <xf numFmtId="3" fontId="34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12" fillId="10" borderId="8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 applyProtection="1">
      <alignment horizontal="center" vertical="center" wrapText="1" shrinkToFit="1"/>
      <protection locked="0"/>
    </xf>
    <xf numFmtId="0" fontId="4" fillId="10" borderId="0" xfId="0" applyFont="1" applyFill="1" applyAlignment="1" applyProtection="1">
      <alignment vertical="center"/>
      <protection locked="0"/>
    </xf>
    <xf numFmtId="0" fontId="26" fillId="10" borderId="0" xfId="0" applyFont="1" applyFill="1" applyAlignment="1" applyProtection="1">
      <alignment vertical="center" wrapText="1" shrinkToFit="1"/>
      <protection locked="0"/>
    </xf>
    <xf numFmtId="0" fontId="22" fillId="6" borderId="35" xfId="0" applyFont="1" applyFill="1" applyBorder="1" applyAlignment="1" applyProtection="1">
      <alignment horizontal="center" vertical="center" wrapText="1" shrinkToFit="1"/>
      <protection locked="0"/>
    </xf>
    <xf numFmtId="0" fontId="39" fillId="6" borderId="43" xfId="0" applyFont="1" applyFill="1" applyBorder="1" applyAlignment="1" applyProtection="1">
      <alignment horizontal="center" vertical="center" wrapText="1" shrinkToFit="1"/>
      <protection locked="0"/>
    </xf>
    <xf numFmtId="0" fontId="40" fillId="10" borderId="0" xfId="0" applyFont="1" applyFill="1" applyAlignment="1" applyProtection="1">
      <alignment vertical="center" wrapText="1" shrinkToFit="1"/>
      <protection locked="0"/>
    </xf>
    <xf numFmtId="0" fontId="41" fillId="0" borderId="0" xfId="0" applyFont="1" applyAlignment="1" applyProtection="1">
      <alignment vertical="center"/>
      <protection locked="0"/>
    </xf>
    <xf numFmtId="0" fontId="39" fillId="17" borderId="43" xfId="0" applyFont="1" applyFill="1" applyBorder="1" applyAlignment="1" applyProtection="1">
      <alignment horizontal="center" vertical="center" wrapText="1" shrinkToFit="1"/>
      <protection locked="0"/>
    </xf>
    <xf numFmtId="3" fontId="32" fillId="23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3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23" borderId="16" xfId="0" applyNumberFormat="1" applyFont="1" applyFill="1" applyBorder="1" applyAlignment="1" applyProtection="1">
      <alignment horizontal="center" vertical="center" wrapText="1"/>
      <protection locked="0"/>
    </xf>
    <xf numFmtId="3" fontId="21" fillId="23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23" borderId="50" xfId="0" applyNumberFormat="1" applyFont="1" applyFill="1" applyBorder="1" applyAlignment="1" applyProtection="1">
      <alignment horizontal="center" vertical="center" wrapText="1"/>
      <protection locked="0"/>
    </xf>
    <xf numFmtId="3" fontId="43" fillId="28" borderId="8" xfId="0" applyNumberFormat="1" applyFont="1" applyFill="1" applyBorder="1" applyAlignment="1" applyProtection="1">
      <alignment horizontal="center" vertical="center" wrapText="1"/>
      <protection locked="0"/>
    </xf>
    <xf numFmtId="3" fontId="43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0" applyFont="1" applyFill="1" applyBorder="1" applyAlignment="1" applyProtection="1">
      <alignment horizontal="center" vertical="center" wrapText="1"/>
      <protection locked="0"/>
    </xf>
    <xf numFmtId="164" fontId="35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Alignment="1" applyProtection="1">
      <alignment horizontal="center" vertical="center"/>
      <protection locked="0"/>
    </xf>
    <xf numFmtId="3" fontId="42" fillId="6" borderId="48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8" xfId="0" applyNumberFormat="1" applyFont="1" applyFill="1" applyBorder="1" applyAlignment="1" applyProtection="1">
      <alignment horizontal="center" vertical="center" wrapText="1"/>
      <protection locked="0"/>
    </xf>
    <xf numFmtId="0" fontId="42" fillId="28" borderId="12" xfId="0" applyFont="1" applyFill="1" applyBorder="1" applyAlignment="1" applyProtection="1">
      <alignment horizontal="center" vertical="center" wrapText="1"/>
      <protection locked="0"/>
    </xf>
    <xf numFmtId="3" fontId="42" fillId="28" borderId="43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47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28" borderId="8" xfId="0" applyFont="1" applyFill="1" applyBorder="1" applyAlignment="1" applyProtection="1">
      <alignment horizontal="center" vertical="center" wrapText="1"/>
      <protection locked="0"/>
    </xf>
    <xf numFmtId="3" fontId="32" fillId="15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15" borderId="1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1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45" xfId="0" applyNumberFormat="1" applyFont="1" applyFill="1" applyBorder="1" applyAlignment="1" applyProtection="1">
      <alignment horizontal="center" vertical="center" wrapText="1"/>
      <protection locked="0"/>
    </xf>
    <xf numFmtId="3" fontId="42" fillId="28" borderId="46" xfId="0" applyNumberFormat="1" applyFont="1" applyFill="1" applyBorder="1" applyAlignment="1" applyProtection="1">
      <alignment horizontal="center" vertical="center" wrapText="1"/>
      <protection locked="0"/>
    </xf>
    <xf numFmtId="3" fontId="32" fillId="6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17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40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39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40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2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17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30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2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39" xfId="0" applyNumberFormat="1" applyFont="1" applyFill="1" applyBorder="1" applyAlignment="1" applyProtection="1">
      <alignment horizontal="center" vertical="center" wrapText="1"/>
      <protection locked="0"/>
    </xf>
    <xf numFmtId="3" fontId="32" fillId="29" borderId="3" xfId="0" applyNumberFormat="1" applyFont="1" applyFill="1" applyBorder="1" applyAlignment="1" applyProtection="1">
      <alignment horizontal="center" vertical="center" wrapText="1"/>
      <protection locked="0"/>
    </xf>
    <xf numFmtId="10" fontId="31" fillId="3" borderId="4" xfId="0" applyNumberFormat="1" applyFont="1" applyFill="1" applyBorder="1" applyAlignment="1">
      <alignment horizontal="center" vertical="center" wrapText="1"/>
    </xf>
    <xf numFmtId="10" fontId="31" fillId="3" borderId="7" xfId="0" applyNumberFormat="1" applyFont="1" applyFill="1" applyBorder="1" applyAlignment="1">
      <alignment horizontal="center" vertical="center" wrapText="1"/>
    </xf>
    <xf numFmtId="0" fontId="31" fillId="31" borderId="4" xfId="0" applyFont="1" applyFill="1" applyBorder="1" applyAlignment="1">
      <alignment horizontal="center" vertical="center" wrapText="1"/>
    </xf>
    <xf numFmtId="0" fontId="31" fillId="31" borderId="7" xfId="0" applyFont="1" applyFill="1" applyBorder="1" applyAlignment="1">
      <alignment horizontal="center" vertical="center" wrapText="1"/>
    </xf>
    <xf numFmtId="10" fontId="31" fillId="31" borderId="4" xfId="0" applyNumberFormat="1" applyFont="1" applyFill="1" applyBorder="1" applyAlignment="1">
      <alignment horizontal="center" vertical="center" wrapText="1"/>
    </xf>
    <xf numFmtId="10" fontId="31" fillId="31" borderId="7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37" fillId="23" borderId="16" xfId="0" applyFont="1" applyFill="1" applyBorder="1" applyAlignment="1" applyProtection="1">
      <alignment horizontal="center" vertical="center" wrapText="1"/>
      <protection locked="0"/>
    </xf>
    <xf numFmtId="0" fontId="37" fillId="23" borderId="17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justify" vertical="center" wrapText="1"/>
      <protection locked="0"/>
    </xf>
    <xf numFmtId="0" fontId="35" fillId="0" borderId="17" xfId="0" applyFont="1" applyBorder="1" applyAlignment="1" applyProtection="1">
      <alignment horizontal="justify" vertical="center" wrapText="1"/>
      <protection locked="0"/>
    </xf>
    <xf numFmtId="0" fontId="35" fillId="0" borderId="3" xfId="0" applyFont="1" applyBorder="1" applyAlignment="1" applyProtection="1">
      <alignment horizontal="justify" vertical="center" wrapText="1"/>
      <protection locked="0"/>
    </xf>
    <xf numFmtId="0" fontId="35" fillId="0" borderId="6" xfId="0" applyFont="1" applyBorder="1" applyAlignment="1" applyProtection="1">
      <alignment horizontal="justify" vertical="center" wrapText="1"/>
      <protection locked="0"/>
    </xf>
    <xf numFmtId="10" fontId="35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35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32" fillId="16" borderId="35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32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36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18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44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40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25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27" xfId="0" applyNumberFormat="1" applyFont="1" applyFill="1" applyBorder="1" applyAlignment="1" applyProtection="1">
      <alignment horizontal="center" vertical="center" wrapText="1"/>
      <protection locked="0"/>
    </xf>
    <xf numFmtId="3" fontId="32" fillId="16" borderId="33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10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27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34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1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28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25" xfId="0" applyNumberFormat="1" applyFont="1" applyFill="1" applyBorder="1" applyAlignment="1" applyProtection="1">
      <alignment horizontal="justify" vertical="center" wrapText="1"/>
      <protection locked="0"/>
    </xf>
    <xf numFmtId="3" fontId="32" fillId="16" borderId="26" xfId="0" applyNumberFormat="1" applyFont="1" applyFill="1" applyBorder="1" applyAlignment="1" applyProtection="1">
      <alignment horizontal="justify" vertical="center" wrapText="1"/>
      <protection locked="0"/>
    </xf>
    <xf numFmtId="0" fontId="29" fillId="23" borderId="16" xfId="0" applyFont="1" applyFill="1" applyBorder="1" applyAlignment="1" applyProtection="1">
      <alignment horizontal="center" vertical="center" wrapText="1"/>
      <protection locked="0"/>
    </xf>
    <xf numFmtId="0" fontId="29" fillId="23" borderId="17" xfId="0" applyFont="1" applyFill="1" applyBorder="1" applyAlignment="1" applyProtection="1">
      <alignment horizontal="center" vertical="center" wrapText="1"/>
      <protection locked="0"/>
    </xf>
    <xf numFmtId="0" fontId="36" fillId="21" borderId="54" xfId="5" applyFont="1" applyFill="1" applyBorder="1" applyAlignment="1">
      <alignment horizontal="center" vertical="center" wrapText="1" shrinkToFit="1"/>
    </xf>
    <xf numFmtId="0" fontId="36" fillId="21" borderId="55" xfId="5" applyFont="1" applyFill="1" applyBorder="1" applyAlignment="1">
      <alignment horizontal="center" vertical="center" wrapText="1" shrinkToFit="1"/>
    </xf>
    <xf numFmtId="0" fontId="36" fillId="21" borderId="56" xfId="5" applyFont="1" applyFill="1" applyBorder="1" applyAlignment="1">
      <alignment horizontal="center" vertical="center" wrapText="1" shrinkToFit="1"/>
    </xf>
    <xf numFmtId="0" fontId="29" fillId="0" borderId="57" xfId="0" applyFont="1" applyBorder="1" applyAlignment="1" applyProtection="1">
      <alignment horizontal="center" vertical="center" wrapText="1" shrinkToFit="1"/>
      <protection locked="0"/>
    </xf>
    <xf numFmtId="0" fontId="29" fillId="0" borderId="58" xfId="0" applyFont="1" applyBorder="1" applyAlignment="1" applyProtection="1">
      <alignment horizontal="center" vertical="center" wrapText="1" shrinkToFit="1"/>
      <protection locked="0"/>
    </xf>
    <xf numFmtId="0" fontId="29" fillId="0" borderId="59" xfId="0" applyFont="1" applyBorder="1" applyAlignment="1" applyProtection="1">
      <alignment horizontal="center" vertical="center" wrapText="1" shrinkToFit="1"/>
      <protection locked="0"/>
    </xf>
    <xf numFmtId="0" fontId="29" fillId="0" borderId="53" xfId="0" applyFont="1" applyBorder="1" applyAlignment="1" applyProtection="1">
      <alignment horizontal="center" vertical="center" wrapText="1" shrinkToFit="1"/>
      <protection locked="0"/>
    </xf>
    <xf numFmtId="0" fontId="29" fillId="0" borderId="0" xfId="0" applyFont="1" applyAlignment="1" applyProtection="1">
      <alignment horizontal="center" vertical="center" wrapText="1" shrinkToFit="1"/>
      <protection locked="0"/>
    </xf>
    <xf numFmtId="0" fontId="29" fillId="0" borderId="60" xfId="0" applyFont="1" applyBorder="1" applyAlignment="1" applyProtection="1">
      <alignment horizontal="center" vertical="center" wrapText="1" shrinkToFit="1"/>
      <protection locked="0"/>
    </xf>
    <xf numFmtId="0" fontId="29" fillId="0" borderId="61" xfId="0" applyFont="1" applyBorder="1" applyAlignment="1" applyProtection="1">
      <alignment horizontal="center" vertical="center" wrapText="1" shrinkToFit="1"/>
      <protection locked="0"/>
    </xf>
    <xf numFmtId="0" fontId="29" fillId="0" borderId="62" xfId="0" applyFont="1" applyBorder="1" applyAlignment="1" applyProtection="1">
      <alignment horizontal="center" vertical="center" wrapText="1" shrinkToFit="1"/>
      <protection locked="0"/>
    </xf>
    <xf numFmtId="0" fontId="29" fillId="0" borderId="63" xfId="0" applyFont="1" applyBorder="1" applyAlignment="1" applyProtection="1">
      <alignment horizontal="center" vertical="center" wrapText="1" shrinkToFit="1"/>
      <protection locked="0"/>
    </xf>
    <xf numFmtId="0" fontId="29" fillId="10" borderId="0" xfId="0" applyFont="1" applyFill="1" applyAlignment="1" applyProtection="1">
      <alignment horizontal="left" vertical="center"/>
      <protection locked="0"/>
    </xf>
    <xf numFmtId="0" fontId="29" fillId="10" borderId="0" xfId="0" applyFont="1" applyFill="1" applyAlignment="1" applyProtection="1">
      <alignment horizontal="center" vertical="center"/>
      <protection locked="0"/>
    </xf>
    <xf numFmtId="0" fontId="29" fillId="22" borderId="27" xfId="0" applyFont="1" applyFill="1" applyBorder="1" applyAlignment="1" applyProtection="1">
      <alignment horizontal="center" vertical="center" wrapText="1"/>
      <protection locked="0"/>
    </xf>
    <xf numFmtId="0" fontId="29" fillId="22" borderId="41" xfId="0" applyFont="1" applyFill="1" applyBorder="1" applyAlignment="1" applyProtection="1">
      <alignment horizontal="center" vertical="center" wrapText="1"/>
      <protection locked="0"/>
    </xf>
    <xf numFmtId="0" fontId="29" fillId="22" borderId="28" xfId="0" applyFont="1" applyFill="1" applyBorder="1" applyAlignment="1" applyProtection="1">
      <alignment horizontal="center" vertical="center" wrapText="1"/>
      <protection locked="0"/>
    </xf>
    <xf numFmtId="0" fontId="36" fillId="9" borderId="33" xfId="0" applyFont="1" applyFill="1" applyBorder="1" applyAlignment="1" applyProtection="1">
      <alignment horizontal="center" vertical="center"/>
      <protection locked="0"/>
    </xf>
    <xf numFmtId="0" fontId="36" fillId="9" borderId="10" xfId="0" applyFont="1" applyFill="1" applyBorder="1" applyAlignment="1" applyProtection="1">
      <alignment horizontal="center" vertical="center"/>
      <protection locked="0"/>
    </xf>
    <xf numFmtId="0" fontId="36" fillId="9" borderId="27" xfId="0" applyFont="1" applyFill="1" applyBorder="1" applyAlignment="1" applyProtection="1">
      <alignment horizontal="center" vertical="center"/>
      <protection locked="0"/>
    </xf>
    <xf numFmtId="0" fontId="29" fillId="8" borderId="33" xfId="0" applyFont="1" applyFill="1" applyBorder="1" applyAlignment="1" applyProtection="1">
      <alignment horizontal="center" vertical="center"/>
      <protection locked="0"/>
    </xf>
    <xf numFmtId="0" fontId="29" fillId="8" borderId="10" xfId="0" applyFont="1" applyFill="1" applyBorder="1" applyAlignment="1" applyProtection="1">
      <alignment horizontal="center" vertical="center"/>
      <protection locked="0"/>
    </xf>
    <xf numFmtId="0" fontId="29" fillId="8" borderId="27" xfId="0" applyFont="1" applyFill="1" applyBorder="1" applyAlignment="1" applyProtection="1">
      <alignment horizontal="center" vertical="center"/>
      <protection locked="0"/>
    </xf>
    <xf numFmtId="10" fontId="18" fillId="7" borderId="33" xfId="0" applyNumberFormat="1" applyFont="1" applyFill="1" applyBorder="1" applyAlignment="1">
      <alignment horizontal="center" vertical="center"/>
    </xf>
    <xf numFmtId="10" fontId="18" fillId="7" borderId="34" xfId="0" applyNumberFormat="1" applyFont="1" applyFill="1" applyBorder="1" applyAlignment="1">
      <alignment horizontal="center" vertical="center"/>
    </xf>
    <xf numFmtId="10" fontId="18" fillId="7" borderId="8" xfId="0" applyNumberFormat="1" applyFont="1" applyFill="1" applyBorder="1" applyAlignment="1">
      <alignment horizontal="center" vertical="center"/>
    </xf>
    <xf numFmtId="10" fontId="18" fillId="7" borderId="12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 applyProtection="1">
      <alignment horizontal="center" vertical="center" wrapText="1"/>
      <protection locked="0"/>
    </xf>
    <xf numFmtId="0" fontId="36" fillId="7" borderId="35" xfId="0" applyFont="1" applyFill="1" applyBorder="1" applyAlignment="1" applyProtection="1">
      <alignment horizontal="center" vertical="center"/>
      <protection locked="0"/>
    </xf>
    <xf numFmtId="0" fontId="36" fillId="7" borderId="32" xfId="0" applyFont="1" applyFill="1" applyBorder="1" applyAlignment="1" applyProtection="1">
      <alignment horizontal="center" vertical="center"/>
      <protection locked="0"/>
    </xf>
    <xf numFmtId="0" fontId="36" fillId="7" borderId="36" xfId="0" applyFont="1" applyFill="1" applyBorder="1" applyAlignment="1" applyProtection="1">
      <alignment horizontal="center" vertical="center"/>
      <protection locked="0"/>
    </xf>
    <xf numFmtId="0" fontId="29" fillId="29" borderId="1" xfId="0" applyFont="1" applyFill="1" applyBorder="1" applyAlignment="1" applyProtection="1">
      <alignment horizontal="center" vertical="center"/>
      <protection locked="0"/>
    </xf>
    <xf numFmtId="0" fontId="29" fillId="29" borderId="28" xfId="0" applyFont="1" applyFill="1" applyBorder="1" applyAlignment="1" applyProtection="1">
      <alignment horizontal="center" vertical="center"/>
      <protection locked="0"/>
    </xf>
    <xf numFmtId="0" fontId="36" fillId="4" borderId="34" xfId="0" applyFont="1" applyFill="1" applyBorder="1" applyAlignment="1" applyProtection="1">
      <alignment horizontal="center" vertical="center" wrapText="1"/>
      <protection locked="0"/>
    </xf>
    <xf numFmtId="0" fontId="36" fillId="4" borderId="1" xfId="0" applyFont="1" applyFill="1" applyBorder="1" applyAlignment="1" applyProtection="1">
      <alignment horizontal="center" vertical="center" wrapText="1"/>
      <protection locked="0"/>
    </xf>
    <xf numFmtId="0" fontId="36" fillId="24" borderId="35" xfId="0" applyFont="1" applyFill="1" applyBorder="1" applyAlignment="1" applyProtection="1">
      <alignment horizontal="center" vertical="center" wrapText="1"/>
      <protection locked="0"/>
    </xf>
    <xf numFmtId="0" fontId="36" fillId="24" borderId="32" xfId="0" applyFont="1" applyFill="1" applyBorder="1" applyAlignment="1" applyProtection="1">
      <alignment horizontal="center" vertical="center" wrapText="1"/>
      <protection locked="0"/>
    </xf>
    <xf numFmtId="0" fontId="36" fillId="24" borderId="42" xfId="0" applyFont="1" applyFill="1" applyBorder="1" applyAlignment="1" applyProtection="1">
      <alignment horizontal="center" vertical="center" wrapText="1"/>
      <protection locked="0"/>
    </xf>
    <xf numFmtId="0" fontId="29" fillId="19" borderId="31" xfId="0" applyFont="1" applyFill="1" applyBorder="1" applyAlignment="1" applyProtection="1">
      <alignment horizontal="center" vertical="center" wrapText="1"/>
      <protection locked="0"/>
    </xf>
    <xf numFmtId="0" fontId="29" fillId="19" borderId="32" xfId="0" applyFont="1" applyFill="1" applyBorder="1" applyAlignment="1" applyProtection="1">
      <alignment horizontal="center" vertical="center" wrapText="1"/>
      <protection locked="0"/>
    </xf>
    <xf numFmtId="0" fontId="29" fillId="19" borderId="36" xfId="0" applyFont="1" applyFill="1" applyBorder="1" applyAlignment="1" applyProtection="1">
      <alignment horizontal="center" vertical="center" wrapText="1"/>
      <protection locked="0"/>
    </xf>
    <xf numFmtId="0" fontId="38" fillId="21" borderId="49" xfId="5" applyFont="1" applyFill="1" applyBorder="1" applyAlignment="1">
      <alignment horizontal="center" vertical="center" wrapText="1" shrinkToFit="1"/>
    </xf>
    <xf numFmtId="0" fontId="38" fillId="21" borderId="0" xfId="5" applyFont="1" applyFill="1" applyAlignment="1">
      <alignment horizontal="center" vertical="center" wrapText="1" shrinkToFit="1"/>
    </xf>
    <xf numFmtId="0" fontId="38" fillId="21" borderId="41" xfId="5" applyFont="1" applyFill="1" applyBorder="1" applyAlignment="1">
      <alignment horizontal="center" vertical="center" wrapText="1" shrinkToFit="1"/>
    </xf>
    <xf numFmtId="0" fontId="36" fillId="7" borderId="0" xfId="0" applyFont="1" applyFill="1" applyAlignment="1" applyProtection="1">
      <alignment horizontal="center" vertical="center"/>
      <protection locked="0"/>
    </xf>
    <xf numFmtId="0" fontId="36" fillId="25" borderId="0" xfId="0" applyFont="1" applyFill="1" applyAlignment="1" applyProtection="1">
      <alignment horizontal="center" vertical="center" wrapText="1"/>
      <protection locked="0"/>
    </xf>
    <xf numFmtId="0" fontId="36" fillId="25" borderId="0" xfId="0" applyFont="1" applyFill="1" applyAlignment="1" applyProtection="1">
      <alignment horizontal="center" vertical="center"/>
      <protection locked="0"/>
    </xf>
    <xf numFmtId="0" fontId="29" fillId="8" borderId="35" xfId="0" applyFont="1" applyFill="1" applyBorder="1" applyAlignment="1" applyProtection="1">
      <alignment horizontal="center" vertical="center"/>
      <protection locked="0"/>
    </xf>
    <xf numFmtId="0" fontId="29" fillId="8" borderId="32" xfId="0" applyFont="1" applyFill="1" applyBorder="1" applyAlignment="1" applyProtection="1">
      <alignment horizontal="center" vertical="center"/>
      <protection locked="0"/>
    </xf>
    <xf numFmtId="0" fontId="29" fillId="8" borderId="36" xfId="0" applyFont="1" applyFill="1" applyBorder="1" applyAlignment="1" applyProtection="1">
      <alignment horizontal="center" vertical="center"/>
      <protection locked="0"/>
    </xf>
    <xf numFmtId="10" fontId="17" fillId="11" borderId="12" xfId="1" applyNumberFormat="1" applyFont="1" applyFill="1" applyBorder="1" applyAlignment="1">
      <alignment horizontal="center" vertical="center" wrapText="1"/>
    </xf>
    <xf numFmtId="10" fontId="17" fillId="11" borderId="43" xfId="1" applyNumberFormat="1" applyFont="1" applyFill="1" applyBorder="1" applyAlignment="1">
      <alignment horizontal="center" vertical="center" wrapText="1"/>
    </xf>
    <xf numFmtId="164" fontId="11" fillId="12" borderId="51" xfId="0" applyNumberFormat="1" applyFont="1" applyFill="1" applyBorder="1" applyAlignment="1">
      <alignment horizontal="justify" vertical="center" wrapText="1"/>
    </xf>
    <xf numFmtId="164" fontId="11" fillId="12" borderId="7" xfId="0" applyNumberFormat="1" applyFont="1" applyFill="1" applyBorder="1" applyAlignment="1">
      <alignment horizontal="justify" vertical="center" wrapText="1"/>
    </xf>
    <xf numFmtId="164" fontId="11" fillId="12" borderId="52" xfId="0" applyNumberFormat="1" applyFont="1" applyFill="1" applyBorder="1" applyAlignment="1">
      <alignment horizontal="justify" vertical="center" wrapText="1"/>
    </xf>
    <xf numFmtId="164" fontId="11" fillId="12" borderId="14" xfId="0" applyNumberFormat="1" applyFont="1" applyFill="1" applyBorder="1" applyAlignment="1">
      <alignment horizontal="justify" vertical="center" wrapText="1"/>
    </xf>
    <xf numFmtId="0" fontId="37" fillId="23" borderId="9" xfId="0" applyFont="1" applyFill="1" applyBorder="1" applyAlignment="1" applyProtection="1">
      <alignment horizontal="center" vertical="center" wrapText="1"/>
      <protection locked="0"/>
    </xf>
    <xf numFmtId="0" fontId="37" fillId="23" borderId="13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justify" vertical="center" wrapText="1"/>
      <protection locked="0"/>
    </xf>
    <xf numFmtId="0" fontId="35" fillId="0" borderId="13" xfId="0" applyFont="1" applyBorder="1" applyAlignment="1" applyProtection="1">
      <alignment horizontal="justify" vertical="center" wrapText="1"/>
      <protection locked="0"/>
    </xf>
    <xf numFmtId="164" fontId="35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8" xfId="1" applyNumberFormat="1" applyFont="1" applyFill="1" applyBorder="1" applyAlignment="1" applyProtection="1">
      <alignment horizontal="center" vertical="center" wrapText="1"/>
      <protection locked="0"/>
    </xf>
    <xf numFmtId="165" fontId="22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22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14" fillId="11" borderId="12" xfId="1" applyNumberFormat="1" applyFont="1" applyFill="1" applyBorder="1" applyAlignment="1">
      <alignment horizontal="center" vertical="center" wrapText="1"/>
    </xf>
    <xf numFmtId="10" fontId="14" fillId="11" borderId="43" xfId="1" applyNumberFormat="1" applyFont="1" applyFill="1" applyBorder="1" applyAlignment="1">
      <alignment horizontal="center" vertical="center" wrapText="1"/>
    </xf>
    <xf numFmtId="165" fontId="12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12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35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6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32" fillId="10" borderId="4" xfId="0" applyNumberFormat="1" applyFont="1" applyFill="1" applyBorder="1" applyAlignment="1" applyProtection="1">
      <alignment horizontal="center" vertical="center" wrapText="1"/>
      <protection locked="0"/>
    </xf>
    <xf numFmtId="3" fontId="32" fillId="10" borderId="7" xfId="0" applyNumberFormat="1" applyFont="1" applyFill="1" applyBorder="1" applyAlignment="1" applyProtection="1">
      <alignment horizontal="center" vertical="center" wrapText="1"/>
      <protection locked="0"/>
    </xf>
    <xf numFmtId="164" fontId="35" fillId="10" borderId="25" xfId="1" applyNumberFormat="1" applyFont="1" applyFill="1" applyBorder="1" applyAlignment="1" applyProtection="1">
      <alignment horizontal="center" vertical="center" wrapText="1"/>
      <protection locked="0"/>
    </xf>
    <xf numFmtId="164" fontId="35" fillId="10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10" borderId="29" xfId="1" applyNumberFormat="1" applyFont="1" applyFill="1" applyBorder="1" applyAlignment="1" applyProtection="1">
      <alignment horizontal="center" vertical="center" wrapText="1"/>
      <protection locked="0"/>
    </xf>
    <xf numFmtId="164" fontId="35" fillId="10" borderId="26" xfId="1" applyNumberFormat="1" applyFont="1" applyFill="1" applyBorder="1" applyAlignment="1" applyProtection="1">
      <alignment horizontal="center" vertical="center" wrapText="1"/>
      <protection locked="0"/>
    </xf>
    <xf numFmtId="164" fontId="35" fillId="10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10" borderId="30" xfId="1" applyNumberFormat="1" applyFont="1" applyFill="1" applyBorder="1" applyAlignment="1" applyProtection="1">
      <alignment horizontal="center" vertical="center" wrapText="1"/>
      <protection locked="0"/>
    </xf>
    <xf numFmtId="3" fontId="32" fillId="10" borderId="11" xfId="0" applyNumberFormat="1" applyFont="1" applyFill="1" applyBorder="1" applyAlignment="1" applyProtection="1">
      <alignment horizontal="center" vertical="center" wrapText="1"/>
      <protection locked="0"/>
    </xf>
    <xf numFmtId="3" fontId="32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23" borderId="20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justify" vertical="center" wrapText="1"/>
      <protection locked="0"/>
    </xf>
    <xf numFmtId="0" fontId="35" fillId="0" borderId="19" xfId="0" applyFont="1" applyBorder="1" applyAlignment="1" applyProtection="1">
      <alignment horizontal="justify" vertical="center" wrapText="1"/>
      <protection locked="0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1" fillId="12" borderId="4" xfId="0" applyNumberFormat="1" applyFont="1" applyFill="1" applyBorder="1" applyAlignment="1">
      <alignment horizontal="justify" vertical="center" wrapText="1"/>
    </xf>
    <xf numFmtId="164" fontId="11" fillId="12" borderId="11" xfId="0" applyNumberFormat="1" applyFont="1" applyFill="1" applyBorder="1" applyAlignment="1">
      <alignment horizontal="justify" vertical="center" wrapText="1"/>
    </xf>
    <xf numFmtId="164" fontId="22" fillId="3" borderId="4" xfId="0" applyNumberFormat="1" applyFont="1" applyFill="1" applyBorder="1" applyAlignment="1">
      <alignment horizontal="center" vertical="center" wrapText="1"/>
    </xf>
    <xf numFmtId="164" fontId="22" fillId="3" borderId="7" xfId="0" applyNumberFormat="1" applyFont="1" applyFill="1" applyBorder="1" applyAlignment="1">
      <alignment horizontal="center" vertical="center" wrapText="1"/>
    </xf>
    <xf numFmtId="164" fontId="35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31" fillId="3" borderId="4" xfId="0" applyNumberFormat="1" applyFont="1" applyFill="1" applyBorder="1" applyAlignment="1">
      <alignment horizontal="center" vertical="center" wrapText="1"/>
    </xf>
    <xf numFmtId="164" fontId="31" fillId="3" borderId="7" xfId="0" applyNumberFormat="1" applyFont="1" applyFill="1" applyBorder="1" applyAlignment="1">
      <alignment horizontal="center" vertical="center" wrapText="1"/>
    </xf>
    <xf numFmtId="10" fontId="36" fillId="11" borderId="43" xfId="1" applyNumberFormat="1" applyFont="1" applyFill="1" applyBorder="1" applyAlignment="1">
      <alignment horizontal="center" vertical="center" wrapText="1"/>
    </xf>
    <xf numFmtId="164" fontId="22" fillId="12" borderId="4" xfId="0" applyNumberFormat="1" applyFont="1" applyFill="1" applyBorder="1" applyAlignment="1">
      <alignment horizontal="left" vertical="center" wrapText="1"/>
    </xf>
    <xf numFmtId="164" fontId="22" fillId="12" borderId="7" xfId="0" applyNumberFormat="1" applyFont="1" applyFill="1" applyBorder="1" applyAlignment="1">
      <alignment horizontal="left" vertical="center" wrapText="1"/>
    </xf>
    <xf numFmtId="10" fontId="31" fillId="3" borderId="25" xfId="0" applyNumberFormat="1" applyFont="1" applyFill="1" applyBorder="1" applyAlignment="1">
      <alignment horizontal="center" vertical="center" wrapText="1"/>
    </xf>
    <xf numFmtId="10" fontId="31" fillId="3" borderId="26" xfId="0" applyNumberFormat="1" applyFont="1" applyFill="1" applyBorder="1" applyAlignment="1">
      <alignment horizontal="center" vertical="center" wrapText="1"/>
    </xf>
    <xf numFmtId="10" fontId="36" fillId="27" borderId="43" xfId="1" applyNumberFormat="1" applyFont="1" applyFill="1" applyBorder="1" applyAlignment="1">
      <alignment horizontal="center" vertical="center" wrapText="1"/>
    </xf>
    <xf numFmtId="164" fontId="39" fillId="26" borderId="4" xfId="0" applyNumberFormat="1" applyFont="1" applyFill="1" applyBorder="1" applyAlignment="1">
      <alignment horizontal="justify" vertical="center" wrapText="1"/>
    </xf>
    <xf numFmtId="164" fontId="39" fillId="26" borderId="7" xfId="0" applyNumberFormat="1" applyFont="1" applyFill="1" applyBorder="1" applyAlignment="1">
      <alignment horizontal="justify" vertical="center" wrapText="1"/>
    </xf>
    <xf numFmtId="164" fontId="39" fillId="26" borderId="11" xfId="0" applyNumberFormat="1" applyFont="1" applyFill="1" applyBorder="1" applyAlignment="1">
      <alignment horizontal="justify" vertical="center" wrapText="1"/>
    </xf>
    <xf numFmtId="164" fontId="39" fillId="26" borderId="14" xfId="0" applyNumberFormat="1" applyFont="1" applyFill="1" applyBorder="1" applyAlignment="1">
      <alignment horizontal="justify" vertical="center" wrapText="1"/>
    </xf>
    <xf numFmtId="164" fontId="22" fillId="12" borderId="4" xfId="0" applyNumberFormat="1" applyFont="1" applyFill="1" applyBorder="1" applyAlignment="1">
      <alignment horizontal="justify" vertical="center" wrapText="1"/>
    </xf>
    <xf numFmtId="164" fontId="22" fillId="12" borderId="7" xfId="0" applyNumberFormat="1" applyFont="1" applyFill="1" applyBorder="1" applyAlignment="1">
      <alignment horizontal="justify" vertical="center" wrapText="1"/>
    </xf>
    <xf numFmtId="164" fontId="22" fillId="12" borderId="11" xfId="0" applyNumberFormat="1" applyFont="1" applyFill="1" applyBorder="1" applyAlignment="1">
      <alignment horizontal="justify" vertical="center" wrapText="1"/>
    </xf>
    <xf numFmtId="164" fontId="22" fillId="12" borderId="14" xfId="0" applyNumberFormat="1" applyFont="1" applyFill="1" applyBorder="1" applyAlignment="1">
      <alignment horizontal="justify" vertical="center" wrapText="1"/>
    </xf>
    <xf numFmtId="164" fontId="11" fillId="12" borderId="27" xfId="0" applyNumberFormat="1" applyFont="1" applyFill="1" applyBorder="1" applyAlignment="1">
      <alignment horizontal="justify" vertical="center" wrapText="1"/>
    </xf>
    <xf numFmtId="164" fontId="11" fillId="12" borderId="28" xfId="0" applyNumberFormat="1" applyFont="1" applyFill="1" applyBorder="1" applyAlignment="1">
      <alignment horizontal="justify" vertical="center" wrapText="1"/>
    </xf>
    <xf numFmtId="0" fontId="35" fillId="0" borderId="18" xfId="0" applyFont="1" applyBorder="1" applyAlignment="1" applyProtection="1">
      <alignment horizontal="justify" vertical="center" wrapText="1"/>
      <protection locked="0"/>
    </xf>
    <xf numFmtId="0" fontId="31" fillId="3" borderId="4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6" fillId="27" borderId="43" xfId="1" applyNumberFormat="1" applyFont="1" applyFill="1" applyBorder="1" applyAlignment="1">
      <alignment horizontal="center" vertical="center" wrapText="1"/>
    </xf>
    <xf numFmtId="164" fontId="33" fillId="12" borderId="4" xfId="0" applyNumberFormat="1" applyFont="1" applyFill="1" applyBorder="1" applyAlignment="1">
      <alignment horizontal="center" vertical="center" wrapText="1"/>
    </xf>
    <xf numFmtId="164" fontId="33" fillId="12" borderId="7" xfId="0" applyNumberFormat="1" applyFont="1" applyFill="1" applyBorder="1" applyAlignment="1">
      <alignment horizontal="center" vertical="center" wrapText="1"/>
    </xf>
    <xf numFmtId="164" fontId="22" fillId="12" borderId="11" xfId="0" applyNumberFormat="1" applyFont="1" applyFill="1" applyBorder="1" applyAlignment="1">
      <alignment horizontal="center" vertical="center" wrapText="1"/>
    </xf>
    <xf numFmtId="164" fontId="22" fillId="12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/>
      <protection locked="0"/>
    </xf>
    <xf numFmtId="164" fontId="22" fillId="12" borderId="4" xfId="0" applyNumberFormat="1" applyFont="1" applyFill="1" applyBorder="1" applyAlignment="1">
      <alignment horizontal="center" vertical="center" wrapText="1"/>
    </xf>
    <xf numFmtId="164" fontId="22" fillId="12" borderId="7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 applyProtection="1">
      <alignment horizontal="center" vertical="center" wrapText="1"/>
      <protection locked="0"/>
    </xf>
    <xf numFmtId="0" fontId="36" fillId="4" borderId="32" xfId="0" applyFont="1" applyFill="1" applyBorder="1" applyAlignment="1" applyProtection="1">
      <alignment horizontal="center" vertical="center" wrapText="1"/>
      <protection locked="0"/>
    </xf>
    <xf numFmtId="0" fontId="36" fillId="4" borderId="2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50909"/>
      <color rgb="FFBC1097"/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1319009</xdr:colOff>
      <xdr:row>3</xdr:row>
      <xdr:rowOff>149193</xdr:rowOff>
    </xdr:from>
    <xdr:to>
      <xdr:col>18</xdr:col>
      <xdr:colOff>2346960</xdr:colOff>
      <xdr:row>5</xdr:row>
      <xdr:rowOff>609600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03409" y="2435193"/>
          <a:ext cx="1027951" cy="22892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41</xdr:col>
      <xdr:colOff>1473179</xdr:colOff>
      <xdr:row>3</xdr:row>
      <xdr:rowOff>553667</xdr:rowOff>
    </xdr:from>
    <xdr:to>
      <xdr:col>41</xdr:col>
      <xdr:colOff>1968500</xdr:colOff>
      <xdr:row>5</xdr:row>
      <xdr:rowOff>349250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055929" y="3411167"/>
          <a:ext cx="495321" cy="10973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44</xdr:col>
      <xdr:colOff>519545</xdr:colOff>
      <xdr:row>3</xdr:row>
      <xdr:rowOff>519545</xdr:rowOff>
    </xdr:from>
    <xdr:to>
      <xdr:col>44</xdr:col>
      <xdr:colOff>1600973</xdr:colOff>
      <xdr:row>5</xdr:row>
      <xdr:rowOff>537914</xdr:rowOff>
    </xdr:to>
    <xdr:sp macro="" textlink="">
      <xdr:nvSpPr>
        <xdr:cNvPr id="11" name="Flecha abaj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99545" y="3333750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432955</xdr:colOff>
      <xdr:row>3</xdr:row>
      <xdr:rowOff>476249</xdr:rowOff>
    </xdr:from>
    <xdr:to>
      <xdr:col>46</xdr:col>
      <xdr:colOff>1514383</xdr:colOff>
      <xdr:row>5</xdr:row>
      <xdr:rowOff>494618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1182728" y="3290454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1538373</xdr:colOff>
      <xdr:row>3</xdr:row>
      <xdr:rowOff>169398</xdr:rowOff>
    </xdr:from>
    <xdr:to>
      <xdr:col>16</xdr:col>
      <xdr:colOff>2566324</xdr:colOff>
      <xdr:row>5</xdr:row>
      <xdr:rowOff>629805</xdr:rowOff>
    </xdr:to>
    <xdr:sp macro="" textlink="">
      <xdr:nvSpPr>
        <xdr:cNvPr id="14" name="Flecha abaj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0029493" y="2455398"/>
          <a:ext cx="1027951" cy="22892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1119273</xdr:colOff>
      <xdr:row>3</xdr:row>
      <xdr:rowOff>163048</xdr:rowOff>
    </xdr:from>
    <xdr:to>
      <xdr:col>17</xdr:col>
      <xdr:colOff>2147224</xdr:colOff>
      <xdr:row>5</xdr:row>
      <xdr:rowOff>623455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3207033" y="2449048"/>
          <a:ext cx="1027951" cy="22892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49</xdr:col>
      <xdr:colOff>2427515</xdr:colOff>
      <xdr:row>3</xdr:row>
      <xdr:rowOff>586468</xdr:rowOff>
    </xdr:from>
    <xdr:to>
      <xdr:col>49</xdr:col>
      <xdr:colOff>2922836</xdr:colOff>
      <xdr:row>5</xdr:row>
      <xdr:rowOff>382051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163015" y="2872468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50</xdr:col>
      <xdr:colOff>2295525</xdr:colOff>
      <xdr:row>3</xdr:row>
      <xdr:rowOff>594633</xdr:rowOff>
    </xdr:from>
    <xdr:to>
      <xdr:col>50</xdr:col>
      <xdr:colOff>2790846</xdr:colOff>
      <xdr:row>5</xdr:row>
      <xdr:rowOff>390216</xdr:rowOff>
    </xdr:to>
    <xdr:sp macro="" textlink="">
      <xdr:nvSpPr>
        <xdr:cNvPr id="17" name="Flecha abaj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5949186" y="3486151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487681</xdr:colOff>
      <xdr:row>2</xdr:row>
      <xdr:rowOff>304801</xdr:rowOff>
    </xdr:to>
    <xdr:pic>
      <xdr:nvPicPr>
        <xdr:cNvPr id="21" name="22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193280" cy="1828800"/>
        </a:xfrm>
        <a:prstGeom prst="rect">
          <a:avLst/>
        </a:prstGeom>
      </xdr:spPr>
    </xdr:pic>
    <xdr:clientData/>
  </xdr:twoCellAnchor>
  <xdr:twoCellAnchor>
    <xdr:from>
      <xdr:col>25</xdr:col>
      <xdr:colOff>83820</xdr:colOff>
      <xdr:row>3</xdr:row>
      <xdr:rowOff>655320</xdr:rowOff>
    </xdr:from>
    <xdr:to>
      <xdr:col>25</xdr:col>
      <xdr:colOff>579141</xdr:colOff>
      <xdr:row>5</xdr:row>
      <xdr:rowOff>450903</xdr:rowOff>
    </xdr:to>
    <xdr:sp macro="" textlink="">
      <xdr:nvSpPr>
        <xdr:cNvPr id="22" name="Flecha abaj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9359740" y="294132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32</xdr:col>
      <xdr:colOff>2781300</xdr:colOff>
      <xdr:row>3</xdr:row>
      <xdr:rowOff>533400</xdr:rowOff>
    </xdr:from>
    <xdr:to>
      <xdr:col>32</xdr:col>
      <xdr:colOff>3276621</xdr:colOff>
      <xdr:row>5</xdr:row>
      <xdr:rowOff>328983</xdr:rowOff>
    </xdr:to>
    <xdr:sp macro="" textlink="">
      <xdr:nvSpPr>
        <xdr:cNvPr id="23" name="Flecha abaj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09385100" y="281940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33</xdr:col>
      <xdr:colOff>3238500</xdr:colOff>
      <xdr:row>3</xdr:row>
      <xdr:rowOff>419100</xdr:rowOff>
    </xdr:from>
    <xdr:to>
      <xdr:col>33</xdr:col>
      <xdr:colOff>3733821</xdr:colOff>
      <xdr:row>5</xdr:row>
      <xdr:rowOff>214683</xdr:rowOff>
    </xdr:to>
    <xdr:sp macro="" textlink="">
      <xdr:nvSpPr>
        <xdr:cNvPr id="24" name="Flecha abaj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16700300" y="270510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66</xdr:col>
      <xdr:colOff>2057400</xdr:colOff>
      <xdr:row>3</xdr:row>
      <xdr:rowOff>647700</xdr:rowOff>
    </xdr:from>
    <xdr:to>
      <xdr:col>66</xdr:col>
      <xdr:colOff>2552721</xdr:colOff>
      <xdr:row>5</xdr:row>
      <xdr:rowOff>443283</xdr:rowOff>
    </xdr:to>
    <xdr:sp macro="" textlink="">
      <xdr:nvSpPr>
        <xdr:cNvPr id="25" name="Flecha abaj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22923100" y="293370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67</xdr:col>
      <xdr:colOff>2247900</xdr:colOff>
      <xdr:row>3</xdr:row>
      <xdr:rowOff>533400</xdr:rowOff>
    </xdr:from>
    <xdr:to>
      <xdr:col>67</xdr:col>
      <xdr:colOff>2743221</xdr:colOff>
      <xdr:row>5</xdr:row>
      <xdr:rowOff>328983</xdr:rowOff>
    </xdr:to>
    <xdr:sp macro="" textlink="">
      <xdr:nvSpPr>
        <xdr:cNvPr id="26" name="Flecha abaj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28066600" y="281940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83</xdr:col>
      <xdr:colOff>2072640</xdr:colOff>
      <xdr:row>3</xdr:row>
      <xdr:rowOff>845820</xdr:rowOff>
    </xdr:from>
    <xdr:to>
      <xdr:col>83</xdr:col>
      <xdr:colOff>2567961</xdr:colOff>
      <xdr:row>5</xdr:row>
      <xdr:rowOff>641403</xdr:rowOff>
    </xdr:to>
    <xdr:sp macro="" textlink="">
      <xdr:nvSpPr>
        <xdr:cNvPr id="27" name="Flecha abaj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75051520" y="313182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84</xdr:col>
      <xdr:colOff>2263140</xdr:colOff>
      <xdr:row>3</xdr:row>
      <xdr:rowOff>731520</xdr:rowOff>
    </xdr:from>
    <xdr:to>
      <xdr:col>84</xdr:col>
      <xdr:colOff>2758461</xdr:colOff>
      <xdr:row>5</xdr:row>
      <xdr:rowOff>527103</xdr:rowOff>
    </xdr:to>
    <xdr:sp macro="" textlink="">
      <xdr:nvSpPr>
        <xdr:cNvPr id="28" name="Flecha abaj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80210260" y="301752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58</xdr:col>
      <xdr:colOff>1219200</xdr:colOff>
      <xdr:row>3</xdr:row>
      <xdr:rowOff>670560</xdr:rowOff>
    </xdr:from>
    <xdr:to>
      <xdr:col>58</xdr:col>
      <xdr:colOff>1714521</xdr:colOff>
      <xdr:row>5</xdr:row>
      <xdr:rowOff>466143</xdr:rowOff>
    </xdr:to>
    <xdr:sp macro="" textlink="">
      <xdr:nvSpPr>
        <xdr:cNvPr id="29" name="Flecha abaj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04795120" y="295656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75</xdr:col>
      <xdr:colOff>1036320</xdr:colOff>
      <xdr:row>3</xdr:row>
      <xdr:rowOff>762000</xdr:rowOff>
    </xdr:from>
    <xdr:to>
      <xdr:col>75</xdr:col>
      <xdr:colOff>1531641</xdr:colOff>
      <xdr:row>5</xdr:row>
      <xdr:rowOff>557583</xdr:rowOff>
    </xdr:to>
    <xdr:sp macro="" textlink="">
      <xdr:nvSpPr>
        <xdr:cNvPr id="30" name="Flecha abaj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58470400" y="304800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61</xdr:col>
      <xdr:colOff>975360</xdr:colOff>
      <xdr:row>3</xdr:row>
      <xdr:rowOff>561456</xdr:rowOff>
    </xdr:from>
    <xdr:to>
      <xdr:col>61</xdr:col>
      <xdr:colOff>2056788</xdr:colOff>
      <xdr:row>5</xdr:row>
      <xdr:rowOff>579825</xdr:rowOff>
    </xdr:to>
    <xdr:sp macro="" textlink="">
      <xdr:nvSpPr>
        <xdr:cNvPr id="31" name="Flecha abaj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11805520" y="2847456"/>
          <a:ext cx="10814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63</xdr:col>
      <xdr:colOff>157250</xdr:colOff>
      <xdr:row>3</xdr:row>
      <xdr:rowOff>518160</xdr:rowOff>
    </xdr:from>
    <xdr:to>
      <xdr:col>63</xdr:col>
      <xdr:colOff>1238678</xdr:colOff>
      <xdr:row>5</xdr:row>
      <xdr:rowOff>536529</xdr:rowOff>
    </xdr:to>
    <xdr:sp macro="" textlink="">
      <xdr:nvSpPr>
        <xdr:cNvPr id="32" name="Flecha abaj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15803250" y="2804160"/>
          <a:ext cx="10814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78</xdr:col>
      <xdr:colOff>579120</xdr:colOff>
      <xdr:row>3</xdr:row>
      <xdr:rowOff>591936</xdr:rowOff>
    </xdr:from>
    <xdr:to>
      <xdr:col>78</xdr:col>
      <xdr:colOff>1660548</xdr:colOff>
      <xdr:row>5</xdr:row>
      <xdr:rowOff>610305</xdr:rowOff>
    </xdr:to>
    <xdr:sp macro="" textlink="">
      <xdr:nvSpPr>
        <xdr:cNvPr id="35" name="Flecha abaj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65694160" y="2877936"/>
          <a:ext cx="10814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80</xdr:col>
      <xdr:colOff>431570</xdr:colOff>
      <xdr:row>3</xdr:row>
      <xdr:rowOff>548640</xdr:rowOff>
    </xdr:from>
    <xdr:to>
      <xdr:col>80</xdr:col>
      <xdr:colOff>1512998</xdr:colOff>
      <xdr:row>5</xdr:row>
      <xdr:rowOff>567009</xdr:rowOff>
    </xdr:to>
    <xdr:sp macro="" textlink="">
      <xdr:nvSpPr>
        <xdr:cNvPr id="36" name="Flecha abaj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69691890" y="2834640"/>
          <a:ext cx="10814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29</xdr:col>
      <xdr:colOff>822960</xdr:colOff>
      <xdr:row>3</xdr:row>
      <xdr:rowOff>487680</xdr:rowOff>
    </xdr:from>
    <xdr:to>
      <xdr:col>29</xdr:col>
      <xdr:colOff>1318281</xdr:colOff>
      <xdr:row>5</xdr:row>
      <xdr:rowOff>283263</xdr:rowOff>
    </xdr:to>
    <xdr:sp macro="" textlink="">
      <xdr:nvSpPr>
        <xdr:cNvPr id="37" name="Flecha abaj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01285040" y="277368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56</xdr:col>
      <xdr:colOff>2103120</xdr:colOff>
      <xdr:row>4</xdr:row>
      <xdr:rowOff>335280</xdr:rowOff>
    </xdr:from>
    <xdr:to>
      <xdr:col>57</xdr:col>
      <xdr:colOff>434361</xdr:colOff>
      <xdr:row>6</xdr:row>
      <xdr:rowOff>435663</xdr:rowOff>
    </xdr:to>
    <xdr:sp macro="" textlink="">
      <xdr:nvSpPr>
        <xdr:cNvPr id="38" name="Flecha abaj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49839680" y="368808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40</xdr:col>
      <xdr:colOff>60960</xdr:colOff>
      <xdr:row>4</xdr:row>
      <xdr:rowOff>579120</xdr:rowOff>
    </xdr:from>
    <xdr:to>
      <xdr:col>40</xdr:col>
      <xdr:colOff>556281</xdr:colOff>
      <xdr:row>6</xdr:row>
      <xdr:rowOff>679503</xdr:rowOff>
    </xdr:to>
    <xdr:sp macro="" textlink="">
      <xdr:nvSpPr>
        <xdr:cNvPr id="39" name="Flecha abaj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44993360" y="393192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74</xdr:col>
      <xdr:colOff>396240</xdr:colOff>
      <xdr:row>4</xdr:row>
      <xdr:rowOff>274320</xdr:rowOff>
    </xdr:from>
    <xdr:to>
      <xdr:col>74</xdr:col>
      <xdr:colOff>891561</xdr:colOff>
      <xdr:row>6</xdr:row>
      <xdr:rowOff>374703</xdr:rowOff>
    </xdr:to>
    <xdr:sp macro="" textlink="">
      <xdr:nvSpPr>
        <xdr:cNvPr id="40" name="Flecha abaj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54716480" y="362712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/>
  <cols>
    <col min="1" max="1" width="23.125" customWidth="1"/>
  </cols>
  <sheetData>
    <row r="1" spans="1:1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38"/>
  <sheetViews>
    <sheetView showGridLines="0" tabSelected="1" topLeftCell="T21" zoomScale="25" zoomScaleNormal="25" workbookViewId="0">
      <selection activeCell="AC23" sqref="AC23:AC24"/>
    </sheetView>
  </sheetViews>
  <sheetFormatPr baseColWidth="10" defaultColWidth="0" defaultRowHeight="0" customHeight="1" zeroHeight="1"/>
  <cols>
    <col min="1" max="1" width="66.5" style="90" customWidth="1"/>
    <col min="2" max="2" width="21.625" style="5" customWidth="1"/>
    <col min="3" max="3" width="147.75" style="5" customWidth="1"/>
    <col min="4" max="4" width="177" style="5" hidden="1" customWidth="1"/>
    <col min="5" max="5" width="147.75" style="6" customWidth="1"/>
    <col min="6" max="6" width="52.25" style="90" bestFit="1" customWidth="1"/>
    <col min="7" max="7" width="99.75" style="90" customWidth="1"/>
    <col min="8" max="15" width="46" style="14" customWidth="1"/>
    <col min="16" max="19" width="47" style="14" hidden="1" customWidth="1"/>
    <col min="20" max="23" width="46.25" style="14" customWidth="1"/>
    <col min="24" max="24" width="30.25" style="14" hidden="1" customWidth="1"/>
    <col min="25" max="27" width="46.25" style="14" hidden="1" customWidth="1"/>
    <col min="28" max="28" width="26.75" style="14" customWidth="1"/>
    <col min="29" max="29" width="27.875" style="14" customWidth="1"/>
    <col min="30" max="30" width="31.75" style="14" customWidth="1"/>
    <col min="31" max="31" width="29.625" style="14" customWidth="1"/>
    <col min="32" max="32" width="37.125" style="14" customWidth="1"/>
    <col min="33" max="33" width="118.625" style="22" customWidth="1"/>
    <col min="34" max="34" width="90.125" style="22" customWidth="1"/>
    <col min="35" max="35" width="65.125" style="5" customWidth="1"/>
    <col min="36" max="36" width="63.625" style="5" customWidth="1"/>
    <col min="37" max="37" width="60" style="5" customWidth="1"/>
    <col min="38" max="38" width="82" style="5" customWidth="1"/>
    <col min="39" max="39" width="9.875" style="5" customWidth="1"/>
    <col min="40" max="41" width="26.75" style="5" customWidth="1"/>
    <col min="42" max="42" width="44" style="5" hidden="1" customWidth="1"/>
    <col min="43" max="43" width="26.75" style="5" hidden="1" customWidth="1"/>
    <col min="44" max="44" width="28.875" style="5" hidden="1" customWidth="1"/>
    <col min="45" max="48" width="26.75" style="5" hidden="1" customWidth="1"/>
    <col min="49" max="49" width="38.75" style="5" hidden="1" customWidth="1"/>
    <col min="50" max="53" width="65.125" style="5" hidden="1" customWidth="1"/>
    <col min="54" max="54" width="45.5" style="5" hidden="1" customWidth="1"/>
    <col min="55" max="55" width="65.125" style="5" hidden="1" customWidth="1"/>
    <col min="56" max="56" width="9.875" style="5" customWidth="1"/>
    <col min="57" max="57" width="28.25" style="5" customWidth="1"/>
    <col min="58" max="58" width="26" style="5" customWidth="1"/>
    <col min="59" max="59" width="37" style="5" hidden="1" customWidth="1"/>
    <col min="60" max="60" width="26" style="5" hidden="1" customWidth="1"/>
    <col min="61" max="61" width="32" style="5" hidden="1" customWidth="1"/>
    <col min="62" max="62" width="36.375" style="5" hidden="1" customWidth="1"/>
    <col min="63" max="63" width="26.625" style="5" hidden="1" customWidth="1"/>
    <col min="64" max="64" width="28.25" style="5" hidden="1" customWidth="1"/>
    <col min="65" max="65" width="27.625" style="5" hidden="1" customWidth="1"/>
    <col min="66" max="66" width="32" style="5" hidden="1" customWidth="1"/>
    <col min="67" max="72" width="65.125" style="5" hidden="1" customWidth="1"/>
    <col min="73" max="73" width="9" style="5" customWidth="1"/>
    <col min="74" max="74" width="22.75" style="5" customWidth="1"/>
    <col min="75" max="75" width="37.25" style="5" customWidth="1"/>
    <col min="76" max="76" width="35.5" style="5" hidden="1" customWidth="1"/>
    <col min="77" max="77" width="28.625" style="5" hidden="1" customWidth="1"/>
    <col min="78" max="78" width="36.25" style="5" hidden="1" customWidth="1"/>
    <col min="79" max="80" width="27.125" style="5" hidden="1" customWidth="1"/>
    <col min="81" max="81" width="27.125" style="14" hidden="1" customWidth="1"/>
    <col min="82" max="83" width="26.875" style="5" hidden="1" customWidth="1"/>
    <col min="84" max="88" width="65.125" style="5" hidden="1" customWidth="1"/>
    <col min="89" max="89" width="86.25" style="5" hidden="1" customWidth="1"/>
    <col min="90" max="91" width="9" style="5" customWidth="1"/>
    <col min="92" max="16384" width="9" style="5" hidden="1"/>
  </cols>
  <sheetData>
    <row r="1" spans="1:89" ht="49.5">
      <c r="X1" s="230" t="s">
        <v>33</v>
      </c>
      <c r="Y1" s="231"/>
      <c r="Z1" s="231"/>
      <c r="AA1" s="232"/>
      <c r="AN1" s="234" t="s">
        <v>34</v>
      </c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</row>
    <row r="2" spans="1:89" ht="49.5">
      <c r="X2" s="233"/>
      <c r="Y2" s="234"/>
      <c r="Z2" s="234"/>
      <c r="AA2" s="235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</row>
    <row r="3" spans="1:89" ht="60" customHeight="1">
      <c r="X3" s="236"/>
      <c r="Y3" s="237"/>
      <c r="Z3" s="237"/>
      <c r="AA3" s="238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</row>
    <row r="4" spans="1:89" s="4" customFormat="1" ht="84.6" customHeight="1">
      <c r="A4" s="272" t="s">
        <v>35</v>
      </c>
      <c r="B4" s="272"/>
      <c r="C4" s="272"/>
      <c r="D4" s="272"/>
      <c r="E4" s="272"/>
      <c r="F4" s="272"/>
      <c r="G4" s="27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3"/>
      <c r="AH4" s="23"/>
      <c r="AI4" s="8"/>
      <c r="AJ4" s="8"/>
      <c r="AK4" s="8"/>
      <c r="AL4" s="8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CC4" s="14"/>
    </row>
    <row r="5" spans="1:89" s="4" customFormat="1" ht="49.5">
      <c r="A5" s="90"/>
      <c r="E5" s="7"/>
      <c r="F5" s="90"/>
      <c r="G5" s="9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2"/>
      <c r="AH5" s="22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CC5" s="14"/>
    </row>
    <row r="6" spans="1:89" s="4" customFormat="1" ht="50.25">
      <c r="A6" s="239" t="s">
        <v>36</v>
      </c>
      <c r="B6" s="239"/>
      <c r="C6" s="239"/>
      <c r="D6" s="240" t="s">
        <v>37</v>
      </c>
      <c r="E6" s="240"/>
      <c r="F6" s="90"/>
      <c r="G6" s="9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9"/>
      <c r="AC6" s="9"/>
      <c r="AD6" s="9"/>
      <c r="AE6" s="9"/>
      <c r="AF6" s="9"/>
      <c r="AG6" s="23"/>
      <c r="AH6" s="23"/>
      <c r="AI6" s="3"/>
      <c r="AJ6" s="3"/>
      <c r="AK6" s="3"/>
      <c r="AL6" s="3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CC6" s="14"/>
    </row>
    <row r="7" spans="1:89" s="28" customFormat="1" ht="258" customHeight="1" thickBot="1">
      <c r="A7" s="97"/>
      <c r="B7" s="26"/>
      <c r="C7" s="26"/>
      <c r="D7" s="27"/>
      <c r="E7" s="27"/>
      <c r="F7" s="90"/>
      <c r="G7" s="90"/>
      <c r="H7" s="29" t="s">
        <v>38</v>
      </c>
      <c r="I7" s="29"/>
      <c r="J7" s="29"/>
      <c r="K7" s="29"/>
      <c r="L7" s="29"/>
      <c r="M7" s="29"/>
      <c r="N7" s="29"/>
      <c r="O7" s="29"/>
      <c r="P7" s="29"/>
      <c r="Q7" s="146" t="s">
        <v>39</v>
      </c>
      <c r="R7" s="146" t="s">
        <v>40</v>
      </c>
      <c r="S7" s="146" t="s">
        <v>41</v>
      </c>
      <c r="T7" s="273" t="s">
        <v>42</v>
      </c>
      <c r="U7" s="274"/>
      <c r="V7" s="274"/>
      <c r="W7" s="274"/>
      <c r="X7" s="274"/>
      <c r="Y7" s="274"/>
      <c r="Z7" s="274"/>
      <c r="AA7" s="274"/>
      <c r="AB7" s="145"/>
      <c r="AC7" s="145"/>
      <c r="AD7" s="147" t="s">
        <v>43</v>
      </c>
      <c r="AE7" s="148"/>
      <c r="AF7" s="148"/>
      <c r="AG7" s="147" t="s">
        <v>44</v>
      </c>
      <c r="AH7" s="147" t="s">
        <v>45</v>
      </c>
      <c r="AI7" s="145"/>
      <c r="AJ7" s="145"/>
      <c r="AK7" s="145"/>
      <c r="AL7" s="145"/>
      <c r="AN7" s="4"/>
      <c r="AO7" s="4"/>
      <c r="AP7" s="147" t="s">
        <v>43</v>
      </c>
      <c r="AQ7" s="149"/>
      <c r="AR7" s="149"/>
      <c r="AS7" s="150" t="s">
        <v>46</v>
      </c>
      <c r="AT7" s="149"/>
      <c r="AU7" s="150" t="s">
        <v>46</v>
      </c>
      <c r="AV7" s="149"/>
      <c r="AW7" s="149"/>
      <c r="AX7" s="147" t="s">
        <v>44</v>
      </c>
      <c r="AY7" s="147" t="s">
        <v>45</v>
      </c>
      <c r="AZ7" s="4"/>
      <c r="BA7" s="144"/>
      <c r="BB7" s="144"/>
      <c r="BC7" s="143"/>
      <c r="BE7" s="36" t="s">
        <v>47</v>
      </c>
      <c r="BF7" s="36"/>
      <c r="BG7" s="147" t="s">
        <v>43</v>
      </c>
      <c r="BH7" s="36"/>
      <c r="BI7" s="36"/>
      <c r="BJ7" s="150" t="s">
        <v>46</v>
      </c>
      <c r="BK7" s="149"/>
      <c r="BL7" s="150" t="s">
        <v>46</v>
      </c>
      <c r="BM7" s="36"/>
      <c r="BN7" s="36"/>
      <c r="BO7" s="147" t="s">
        <v>44</v>
      </c>
      <c r="BP7" s="147" t="s">
        <v>45</v>
      </c>
      <c r="BQ7" s="36"/>
      <c r="BR7" s="36"/>
      <c r="BS7" s="36"/>
      <c r="BT7" s="143"/>
      <c r="BU7" s="36"/>
      <c r="BV7" s="36"/>
      <c r="BW7" s="36"/>
      <c r="BX7" s="147" t="s">
        <v>43</v>
      </c>
      <c r="BY7" s="36"/>
      <c r="BZ7" s="36"/>
      <c r="CA7" s="150" t="s">
        <v>46</v>
      </c>
      <c r="CB7" s="149"/>
      <c r="CC7" s="150" t="s">
        <v>46</v>
      </c>
      <c r="CD7" s="36"/>
      <c r="CE7" s="36"/>
      <c r="CF7" s="147" t="s">
        <v>44</v>
      </c>
      <c r="CG7" s="147" t="s">
        <v>45</v>
      </c>
      <c r="CK7" s="143"/>
    </row>
    <row r="8" spans="1:89" s="90" customFormat="1" ht="73.900000000000006" customHeight="1" thickBot="1">
      <c r="A8" s="227" t="s">
        <v>48</v>
      </c>
      <c r="B8" s="227" t="s">
        <v>49</v>
      </c>
      <c r="C8" s="227" t="s">
        <v>50</v>
      </c>
      <c r="D8" s="227" t="s">
        <v>51</v>
      </c>
      <c r="E8" s="227" t="s">
        <v>52</v>
      </c>
      <c r="F8" s="227" t="s">
        <v>53</v>
      </c>
      <c r="G8" s="241" t="s">
        <v>54</v>
      </c>
      <c r="H8" s="256" t="s">
        <v>55</v>
      </c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  <c r="T8" s="259" t="s">
        <v>56</v>
      </c>
      <c r="U8" s="259"/>
      <c r="V8" s="259"/>
      <c r="W8" s="259"/>
      <c r="X8" s="259"/>
      <c r="Y8" s="259"/>
      <c r="Z8" s="259"/>
      <c r="AA8" s="260"/>
      <c r="AB8" s="269" t="s">
        <v>57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1"/>
      <c r="AN8" s="261" t="s">
        <v>58</v>
      </c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E8" s="352" t="s">
        <v>59</v>
      </c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4"/>
      <c r="BV8" s="352" t="s">
        <v>60</v>
      </c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4"/>
    </row>
    <row r="9" spans="1:89" s="90" customFormat="1" ht="60.6" customHeight="1" thickBot="1">
      <c r="A9" s="228"/>
      <c r="B9" s="228"/>
      <c r="C9" s="228"/>
      <c r="D9" s="228"/>
      <c r="E9" s="228"/>
      <c r="F9" s="228"/>
      <c r="G9" s="242"/>
      <c r="H9" s="263" t="s">
        <v>61</v>
      </c>
      <c r="I9" s="264"/>
      <c r="J9" s="264"/>
      <c r="K9" s="264"/>
      <c r="L9" s="264"/>
      <c r="M9" s="264"/>
      <c r="N9" s="265"/>
      <c r="O9" s="158"/>
      <c r="P9" s="266" t="s">
        <v>62</v>
      </c>
      <c r="Q9" s="267"/>
      <c r="R9" s="267"/>
      <c r="S9" s="268"/>
      <c r="T9" s="264" t="s">
        <v>61</v>
      </c>
      <c r="U9" s="264"/>
      <c r="V9" s="264"/>
      <c r="W9" s="264"/>
      <c r="X9" s="266" t="s">
        <v>62</v>
      </c>
      <c r="Y9" s="267"/>
      <c r="Z9" s="267"/>
      <c r="AA9" s="268"/>
      <c r="AB9" s="269"/>
      <c r="AC9" s="270"/>
      <c r="AD9" s="270"/>
      <c r="AE9" s="270"/>
      <c r="AF9" s="270"/>
      <c r="AG9" s="270"/>
      <c r="AH9" s="270"/>
      <c r="AI9" s="270"/>
      <c r="AJ9" s="270"/>
      <c r="AK9" s="270"/>
      <c r="AL9" s="271"/>
      <c r="AN9" s="244" t="s">
        <v>63</v>
      </c>
      <c r="AO9" s="245"/>
      <c r="AP9" s="245"/>
      <c r="AQ9" s="245"/>
      <c r="AR9" s="246"/>
      <c r="AS9" s="247" t="s">
        <v>64</v>
      </c>
      <c r="AT9" s="248"/>
      <c r="AU9" s="248"/>
      <c r="AV9" s="248"/>
      <c r="AW9" s="249"/>
      <c r="AX9" s="250" t="s">
        <v>65</v>
      </c>
      <c r="AY9" s="252" t="s">
        <v>66</v>
      </c>
      <c r="AZ9" s="254" t="s">
        <v>67</v>
      </c>
      <c r="BA9" s="254" t="s">
        <v>68</v>
      </c>
      <c r="BB9" s="254" t="s">
        <v>69</v>
      </c>
      <c r="BC9" s="254" t="s">
        <v>70</v>
      </c>
      <c r="BE9" s="244" t="s">
        <v>63</v>
      </c>
      <c r="BF9" s="245"/>
      <c r="BG9" s="245"/>
      <c r="BH9" s="245"/>
      <c r="BI9" s="246"/>
      <c r="BJ9" s="247" t="s">
        <v>64</v>
      </c>
      <c r="BK9" s="248"/>
      <c r="BL9" s="248"/>
      <c r="BM9" s="248"/>
      <c r="BN9" s="249"/>
      <c r="BO9" s="250" t="s">
        <v>65</v>
      </c>
      <c r="BP9" s="252" t="s">
        <v>66</v>
      </c>
      <c r="BQ9" s="254" t="s">
        <v>67</v>
      </c>
      <c r="BR9" s="254" t="s">
        <v>68</v>
      </c>
      <c r="BS9" s="254" t="s">
        <v>69</v>
      </c>
      <c r="BT9" s="254" t="s">
        <v>70</v>
      </c>
      <c r="BV9" s="244" t="s">
        <v>63</v>
      </c>
      <c r="BW9" s="245"/>
      <c r="BX9" s="245"/>
      <c r="BY9" s="245"/>
      <c r="BZ9" s="96"/>
      <c r="CA9" s="275" t="s">
        <v>64</v>
      </c>
      <c r="CB9" s="276"/>
      <c r="CC9" s="276"/>
      <c r="CD9" s="276"/>
      <c r="CE9" s="277"/>
      <c r="CF9" s="250" t="s">
        <v>65</v>
      </c>
      <c r="CG9" s="252" t="s">
        <v>66</v>
      </c>
      <c r="CH9" s="254" t="s">
        <v>67</v>
      </c>
      <c r="CI9" s="254" t="s">
        <v>68</v>
      </c>
      <c r="CJ9" s="254" t="s">
        <v>69</v>
      </c>
      <c r="CK9" s="254" t="s">
        <v>70</v>
      </c>
    </row>
    <row r="10" spans="1:89" s="90" customFormat="1" ht="100.5">
      <c r="A10" s="229"/>
      <c r="B10" s="229"/>
      <c r="C10" s="229"/>
      <c r="D10" s="229"/>
      <c r="E10" s="229"/>
      <c r="F10" s="229"/>
      <c r="G10" s="243"/>
      <c r="H10" s="112" t="s">
        <v>71</v>
      </c>
      <c r="I10" s="115"/>
      <c r="J10" s="113" t="s">
        <v>72</v>
      </c>
      <c r="K10" s="113"/>
      <c r="L10" s="113" t="s">
        <v>73</v>
      </c>
      <c r="M10" s="113"/>
      <c r="N10" s="113" t="s">
        <v>74</v>
      </c>
      <c r="O10" s="113"/>
      <c r="P10" s="113" t="s">
        <v>71</v>
      </c>
      <c r="Q10" s="113" t="s">
        <v>72</v>
      </c>
      <c r="R10" s="113" t="s">
        <v>73</v>
      </c>
      <c r="S10" s="114" t="s">
        <v>74</v>
      </c>
      <c r="T10" s="115" t="s">
        <v>71</v>
      </c>
      <c r="U10" s="113" t="s">
        <v>72</v>
      </c>
      <c r="V10" s="113" t="s">
        <v>73</v>
      </c>
      <c r="W10" s="113" t="s">
        <v>74</v>
      </c>
      <c r="X10" s="113" t="s">
        <v>71</v>
      </c>
      <c r="Y10" s="113" t="s">
        <v>72</v>
      </c>
      <c r="Z10" s="113" t="s">
        <v>73</v>
      </c>
      <c r="AA10" s="114" t="s">
        <v>74</v>
      </c>
      <c r="AB10" s="117" t="s">
        <v>75</v>
      </c>
      <c r="AC10" s="117" t="s">
        <v>76</v>
      </c>
      <c r="AD10" s="93" t="s">
        <v>77</v>
      </c>
      <c r="AE10" s="117" t="s">
        <v>76</v>
      </c>
      <c r="AF10" s="118" t="s">
        <v>78</v>
      </c>
      <c r="AG10" s="119" t="s">
        <v>65</v>
      </c>
      <c r="AH10" s="119" t="s">
        <v>66</v>
      </c>
      <c r="AI10" s="113" t="s">
        <v>67</v>
      </c>
      <c r="AJ10" s="116" t="s">
        <v>68</v>
      </c>
      <c r="AK10" s="114" t="s">
        <v>69</v>
      </c>
      <c r="AL10" s="116" t="s">
        <v>70</v>
      </c>
      <c r="AN10" s="91" t="s">
        <v>75</v>
      </c>
      <c r="AO10" s="92" t="s">
        <v>76</v>
      </c>
      <c r="AP10" s="93" t="s">
        <v>77</v>
      </c>
      <c r="AQ10" s="92" t="s">
        <v>76</v>
      </c>
      <c r="AR10" s="94" t="s">
        <v>78</v>
      </c>
      <c r="AS10" s="91" t="s">
        <v>75</v>
      </c>
      <c r="AT10" s="92" t="s">
        <v>76</v>
      </c>
      <c r="AU10" s="92" t="s">
        <v>77</v>
      </c>
      <c r="AV10" s="95" t="s">
        <v>76</v>
      </c>
      <c r="AW10" s="94" t="s">
        <v>78</v>
      </c>
      <c r="AX10" s="251"/>
      <c r="AY10" s="253"/>
      <c r="AZ10" s="255"/>
      <c r="BA10" s="255"/>
      <c r="BB10" s="255"/>
      <c r="BC10" s="255"/>
      <c r="BE10" s="91" t="s">
        <v>75</v>
      </c>
      <c r="BF10" s="92" t="s">
        <v>76</v>
      </c>
      <c r="BG10" s="93" t="s">
        <v>77</v>
      </c>
      <c r="BH10" s="92" t="s">
        <v>76</v>
      </c>
      <c r="BI10" s="94" t="s">
        <v>78</v>
      </c>
      <c r="BJ10" s="91" t="s">
        <v>75</v>
      </c>
      <c r="BK10" s="92" t="s">
        <v>76</v>
      </c>
      <c r="BL10" s="92" t="s">
        <v>77</v>
      </c>
      <c r="BM10" s="95" t="s">
        <v>76</v>
      </c>
      <c r="BN10" s="94" t="s">
        <v>78</v>
      </c>
      <c r="BO10" s="251"/>
      <c r="BP10" s="253"/>
      <c r="BQ10" s="255"/>
      <c r="BR10" s="255"/>
      <c r="BS10" s="255"/>
      <c r="BT10" s="255"/>
      <c r="BV10" s="120" t="s">
        <v>75</v>
      </c>
      <c r="BW10" s="117" t="s">
        <v>76</v>
      </c>
      <c r="BX10" s="93" t="s">
        <v>77</v>
      </c>
      <c r="BY10" s="117" t="s">
        <v>76</v>
      </c>
      <c r="BZ10" s="94" t="s">
        <v>78</v>
      </c>
      <c r="CA10" s="120" t="s">
        <v>75</v>
      </c>
      <c r="CB10" s="117" t="s">
        <v>76</v>
      </c>
      <c r="CC10" s="117" t="s">
        <v>77</v>
      </c>
      <c r="CD10" s="117" t="s">
        <v>76</v>
      </c>
      <c r="CE10" s="94" t="s">
        <v>78</v>
      </c>
      <c r="CF10" s="251"/>
      <c r="CG10" s="253"/>
      <c r="CH10" s="255"/>
      <c r="CI10" s="255"/>
      <c r="CJ10" s="255"/>
      <c r="CK10" s="255"/>
    </row>
    <row r="11" spans="1:89" s="4" customFormat="1" ht="99">
      <c r="A11" s="198" t="s">
        <v>79</v>
      </c>
      <c r="B11" s="312">
        <v>1</v>
      </c>
      <c r="C11" s="313" t="s">
        <v>80</v>
      </c>
      <c r="D11" s="314" t="s">
        <v>81</v>
      </c>
      <c r="E11" s="100" t="s">
        <v>82</v>
      </c>
      <c r="F11" s="288" t="s">
        <v>83</v>
      </c>
      <c r="G11" s="103" t="s">
        <v>84</v>
      </c>
      <c r="H11" s="109"/>
      <c r="I11" s="110"/>
      <c r="J11" s="110"/>
      <c r="K11" s="110"/>
      <c r="L11" s="111"/>
      <c r="M11" s="110"/>
      <c r="N11" s="180">
        <v>481483</v>
      </c>
      <c r="O11" s="170"/>
      <c r="P11" s="296"/>
      <c r="Q11" s="297"/>
      <c r="R11" s="298"/>
      <c r="S11" s="76"/>
      <c r="T11" s="297"/>
      <c r="U11" s="297"/>
      <c r="V11" s="298"/>
      <c r="W11" s="302" t="s">
        <v>85</v>
      </c>
      <c r="X11" s="304"/>
      <c r="Y11" s="305"/>
      <c r="Z11" s="306"/>
      <c r="AA11" s="310" t="s">
        <v>85</v>
      </c>
      <c r="AB11" s="80"/>
      <c r="AC11" s="81"/>
      <c r="AD11" s="81"/>
      <c r="AE11" s="81"/>
      <c r="AF11" s="81"/>
      <c r="AG11" s="24"/>
      <c r="AH11" s="24"/>
      <c r="AI11" s="156">
        <v>481483</v>
      </c>
      <c r="AJ11" s="51"/>
      <c r="AK11" s="51"/>
      <c r="AL11" s="51"/>
      <c r="AN11" s="3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40"/>
      <c r="BA11" s="52"/>
      <c r="BB11" s="52"/>
      <c r="BC11" s="11"/>
      <c r="BE11" s="40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50"/>
      <c r="BR11" s="51"/>
      <c r="BS11" s="55"/>
      <c r="BT11" s="11"/>
      <c r="BU11" s="14"/>
      <c r="BV11" s="155">
        <v>481483</v>
      </c>
      <c r="BW11" s="290">
        <f>IFERROR(((BV11/BV12)-1),"")</f>
        <v>-3.4347554897725452E-2</v>
      </c>
      <c r="BX11" s="37"/>
      <c r="BY11" s="290" t="str">
        <f>IFERROR(((BX11/BX12)-1),"")</f>
        <v/>
      </c>
      <c r="BZ11" s="292">
        <f t="shared" ref="BZ11" si="0">IFERROR(BY11/BW11,0)</f>
        <v>0</v>
      </c>
      <c r="CA11" s="38">
        <f>BV11</f>
        <v>481483</v>
      </c>
      <c r="CB11" s="290">
        <f>IFERROR(((CA11/CA12)-1),"")</f>
        <v>-3.4347554897725452E-2</v>
      </c>
      <c r="CC11" s="39">
        <f>BX11</f>
        <v>0</v>
      </c>
      <c r="CD11" s="294" t="str">
        <f>IFERROR(((CC11/CC12)-1),"")</f>
        <v/>
      </c>
      <c r="CE11" s="278">
        <f t="shared" ref="CE11" si="1">IFERROR(CD11/CB11,0)</f>
        <v>0</v>
      </c>
      <c r="CF11" s="280"/>
      <c r="CG11" s="282"/>
      <c r="CH11" s="50"/>
      <c r="CI11" s="51"/>
      <c r="CJ11" s="55"/>
      <c r="CK11" s="11"/>
    </row>
    <row r="12" spans="1:89" s="4" customFormat="1" ht="99">
      <c r="A12" s="199"/>
      <c r="B12" s="285"/>
      <c r="C12" s="287"/>
      <c r="D12" s="205"/>
      <c r="E12" s="101" t="s">
        <v>86</v>
      </c>
      <c r="F12" s="289"/>
      <c r="G12" s="104" t="s">
        <v>87</v>
      </c>
      <c r="H12" s="72"/>
      <c r="I12" s="73"/>
      <c r="J12" s="73"/>
      <c r="K12" s="73"/>
      <c r="L12" s="74"/>
      <c r="M12" s="73"/>
      <c r="N12" s="181">
        <v>498609</v>
      </c>
      <c r="O12" s="171"/>
      <c r="P12" s="299"/>
      <c r="Q12" s="300"/>
      <c r="R12" s="301"/>
      <c r="S12" s="75"/>
      <c r="T12" s="300"/>
      <c r="U12" s="300"/>
      <c r="V12" s="301"/>
      <c r="W12" s="303"/>
      <c r="X12" s="307"/>
      <c r="Y12" s="308"/>
      <c r="Z12" s="309"/>
      <c r="AA12" s="311"/>
      <c r="AB12" s="82"/>
      <c r="AC12" s="83"/>
      <c r="AD12" s="83"/>
      <c r="AE12" s="83"/>
      <c r="AF12" s="83"/>
      <c r="AG12" s="25"/>
      <c r="AH12" s="25"/>
      <c r="AI12" s="157">
        <v>498609</v>
      </c>
      <c r="AJ12" s="52"/>
      <c r="AK12" s="52"/>
      <c r="AL12" s="52"/>
      <c r="AN12" s="3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40"/>
      <c r="BA12" s="51"/>
      <c r="BB12" s="51"/>
      <c r="BC12" s="13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45"/>
      <c r="BR12" s="52"/>
      <c r="BS12" s="52"/>
      <c r="BT12" s="13"/>
      <c r="BU12" s="14"/>
      <c r="BV12" s="154">
        <v>498609</v>
      </c>
      <c r="BW12" s="291"/>
      <c r="BX12" s="20"/>
      <c r="BY12" s="291"/>
      <c r="BZ12" s="293"/>
      <c r="CA12" s="32">
        <f>BV12</f>
        <v>498609</v>
      </c>
      <c r="CB12" s="291"/>
      <c r="CC12" s="33">
        <f>BX12</f>
        <v>0</v>
      </c>
      <c r="CD12" s="295"/>
      <c r="CE12" s="279"/>
      <c r="CF12" s="281"/>
      <c r="CG12" s="283"/>
      <c r="CH12" s="45"/>
      <c r="CI12" s="52"/>
      <c r="CJ12" s="52"/>
      <c r="CK12" s="13"/>
    </row>
    <row r="13" spans="1:89" s="4" customFormat="1" ht="99">
      <c r="A13" s="197" t="s">
        <v>88</v>
      </c>
      <c r="B13" s="284">
        <v>2</v>
      </c>
      <c r="C13" s="286" t="s">
        <v>89</v>
      </c>
      <c r="D13" s="204" t="s">
        <v>90</v>
      </c>
      <c r="E13" s="102" t="s">
        <v>91</v>
      </c>
      <c r="F13" s="288" t="s">
        <v>83</v>
      </c>
      <c r="G13" s="103" t="s">
        <v>84</v>
      </c>
      <c r="H13" s="321"/>
      <c r="I13" s="297"/>
      <c r="J13" s="297"/>
      <c r="K13" s="297"/>
      <c r="L13" s="298"/>
      <c r="M13" s="159"/>
      <c r="N13" s="180">
        <v>2050</v>
      </c>
      <c r="O13" s="170"/>
      <c r="P13" s="296"/>
      <c r="Q13" s="297"/>
      <c r="R13" s="298"/>
      <c r="S13" s="76"/>
      <c r="T13" s="297"/>
      <c r="U13" s="297"/>
      <c r="V13" s="298"/>
      <c r="W13" s="302" t="s">
        <v>85</v>
      </c>
      <c r="X13" s="304"/>
      <c r="Y13" s="305"/>
      <c r="Z13" s="306"/>
      <c r="AA13" s="310" t="s">
        <v>85</v>
      </c>
      <c r="AB13" s="80"/>
      <c r="AC13" s="81"/>
      <c r="AD13" s="81"/>
      <c r="AE13" s="81"/>
      <c r="AF13" s="81"/>
      <c r="AG13" s="24"/>
      <c r="AH13" s="24"/>
      <c r="AI13" s="156">
        <v>2050</v>
      </c>
      <c r="AJ13" s="51"/>
      <c r="AK13" s="51"/>
      <c r="AL13" s="51"/>
      <c r="AN13" s="3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41"/>
      <c r="BA13" s="52"/>
      <c r="BB13" s="52"/>
      <c r="BC13" s="11"/>
      <c r="BE13" s="1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50"/>
      <c r="BR13" s="51"/>
      <c r="BS13" s="51"/>
      <c r="BT13" s="11"/>
      <c r="BU13" s="14"/>
      <c r="BV13" s="153">
        <v>2050</v>
      </c>
      <c r="BW13" s="319">
        <f>IFERROR((BV13/BV14),"")</f>
        <v>5.2038381479413108E-2</v>
      </c>
      <c r="BX13" s="19"/>
      <c r="BY13" s="319" t="str">
        <f t="shared" ref="BY13" si="2">IFERROR((BX13/BX14),"")</f>
        <v/>
      </c>
      <c r="BZ13" s="293">
        <f t="shared" ref="BZ13" si="3">IFERROR(BY13/BW13,0)</f>
        <v>0</v>
      </c>
      <c r="CA13" s="30">
        <f t="shared" ref="CA13:CA18" si="4">BV13</f>
        <v>2050</v>
      </c>
      <c r="CB13" s="319">
        <f>IFERROR((CA13/CA14),"")</f>
        <v>5.2038381479413108E-2</v>
      </c>
      <c r="CC13" s="31">
        <f t="shared" ref="CC13:CC18" si="5">BX13</f>
        <v>0</v>
      </c>
      <c r="CD13" s="315" t="str">
        <f t="shared" ref="CD13" si="6">IFERROR((CC13/CC14),"")</f>
        <v/>
      </c>
      <c r="CE13" s="279">
        <f t="shared" ref="CE13" si="7">IFERROR(CD13/CB13,0)</f>
        <v>0</v>
      </c>
      <c r="CF13" s="317"/>
      <c r="CG13" s="318"/>
      <c r="CH13" s="50"/>
      <c r="CI13" s="51"/>
      <c r="CJ13" s="51"/>
      <c r="CK13" s="11"/>
    </row>
    <row r="14" spans="1:89" s="4" customFormat="1" ht="63">
      <c r="A14" s="198"/>
      <c r="B14" s="285"/>
      <c r="C14" s="287"/>
      <c r="D14" s="205"/>
      <c r="E14" s="101" t="s">
        <v>92</v>
      </c>
      <c r="F14" s="289"/>
      <c r="G14" s="104" t="s">
        <v>87</v>
      </c>
      <c r="H14" s="322"/>
      <c r="I14" s="300"/>
      <c r="J14" s="300"/>
      <c r="K14" s="300"/>
      <c r="L14" s="301"/>
      <c r="M14" s="160"/>
      <c r="N14" s="181">
        <v>39394</v>
      </c>
      <c r="O14" s="171"/>
      <c r="P14" s="299"/>
      <c r="Q14" s="300"/>
      <c r="R14" s="301"/>
      <c r="S14" s="75"/>
      <c r="T14" s="300"/>
      <c r="U14" s="300"/>
      <c r="V14" s="301"/>
      <c r="W14" s="303"/>
      <c r="X14" s="307"/>
      <c r="Y14" s="308"/>
      <c r="Z14" s="309"/>
      <c r="AA14" s="311"/>
      <c r="AB14" s="82"/>
      <c r="AC14" s="83"/>
      <c r="AD14" s="83"/>
      <c r="AE14" s="83"/>
      <c r="AF14" s="83"/>
      <c r="AG14" s="25"/>
      <c r="AH14" s="25"/>
      <c r="AI14" s="157">
        <v>39394</v>
      </c>
      <c r="AJ14" s="52"/>
      <c r="AK14" s="52"/>
      <c r="AL14" s="52"/>
      <c r="AN14" s="35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40"/>
      <c r="BA14" s="52"/>
      <c r="BB14" s="52"/>
      <c r="BC14" s="13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45"/>
      <c r="BR14" s="52"/>
      <c r="BS14" s="52"/>
      <c r="BT14" s="13"/>
      <c r="BU14" s="14"/>
      <c r="BV14" s="154">
        <v>39394</v>
      </c>
      <c r="BW14" s="320"/>
      <c r="BX14" s="20"/>
      <c r="BY14" s="320"/>
      <c r="BZ14" s="293"/>
      <c r="CA14" s="32">
        <f t="shared" si="4"/>
        <v>39394</v>
      </c>
      <c r="CB14" s="320"/>
      <c r="CC14" s="33">
        <f t="shared" si="5"/>
        <v>0</v>
      </c>
      <c r="CD14" s="316"/>
      <c r="CE14" s="279"/>
      <c r="CF14" s="281"/>
      <c r="CG14" s="283"/>
      <c r="CH14" s="45"/>
      <c r="CI14" s="52"/>
      <c r="CJ14" s="52"/>
      <c r="CK14" s="13"/>
    </row>
    <row r="15" spans="1:89" s="4" customFormat="1" ht="99">
      <c r="A15" s="198"/>
      <c r="B15" s="284">
        <v>3</v>
      </c>
      <c r="C15" s="286" t="s">
        <v>93</v>
      </c>
      <c r="D15" s="204" t="s">
        <v>94</v>
      </c>
      <c r="E15" s="102" t="s">
        <v>95</v>
      </c>
      <c r="F15" s="288" t="s">
        <v>83</v>
      </c>
      <c r="G15" s="103" t="s">
        <v>84</v>
      </c>
      <c r="H15" s="321"/>
      <c r="I15" s="297"/>
      <c r="J15" s="297"/>
      <c r="K15" s="297"/>
      <c r="L15" s="298"/>
      <c r="M15" s="159"/>
      <c r="N15" s="180">
        <v>9100</v>
      </c>
      <c r="O15" s="170"/>
      <c r="P15" s="296"/>
      <c r="Q15" s="297"/>
      <c r="R15" s="298"/>
      <c r="S15" s="76"/>
      <c r="T15" s="297"/>
      <c r="U15" s="297"/>
      <c r="V15" s="298"/>
      <c r="W15" s="302" t="s">
        <v>85</v>
      </c>
      <c r="X15" s="304"/>
      <c r="Y15" s="305"/>
      <c r="Z15" s="306"/>
      <c r="AA15" s="310" t="s">
        <v>85</v>
      </c>
      <c r="AB15" s="80"/>
      <c r="AC15" s="81"/>
      <c r="AD15" s="81"/>
      <c r="AE15" s="81"/>
      <c r="AF15" s="81"/>
      <c r="AG15" s="24"/>
      <c r="AH15" s="24"/>
      <c r="AI15" s="156">
        <v>9100</v>
      </c>
      <c r="AJ15" s="51"/>
      <c r="AK15" s="51"/>
      <c r="AL15" s="51"/>
      <c r="AN15" s="3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41"/>
      <c r="BA15" s="52"/>
      <c r="BB15" s="51"/>
      <c r="BC15" s="11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50"/>
      <c r="BR15" s="51"/>
      <c r="BS15" s="51"/>
      <c r="BT15" s="11"/>
      <c r="BU15" s="14"/>
      <c r="BV15" s="153">
        <v>9100</v>
      </c>
      <c r="BW15" s="319">
        <f>IFERROR((BV15/BV16),"")</f>
        <v>5.9044900077861409E-2</v>
      </c>
      <c r="BX15" s="19"/>
      <c r="BY15" s="319" t="str">
        <f t="shared" ref="BY15" si="8">IFERROR((BX15/BX16),"")</f>
        <v/>
      </c>
      <c r="BZ15" s="293">
        <f t="shared" ref="BZ15" si="9">IFERROR(BY15/BW15,0)</f>
        <v>0</v>
      </c>
      <c r="CA15" s="30">
        <f t="shared" si="4"/>
        <v>9100</v>
      </c>
      <c r="CB15" s="319">
        <f>IFERROR((CA15/CA16),"")</f>
        <v>5.9044900077861409E-2</v>
      </c>
      <c r="CC15" s="31">
        <f t="shared" si="5"/>
        <v>0</v>
      </c>
      <c r="CD15" s="315" t="str">
        <f t="shared" ref="CD15" si="10">IFERROR((CC15/CC16),"")</f>
        <v/>
      </c>
      <c r="CE15" s="279">
        <f t="shared" ref="CE15" si="11">IFERROR(CD15/CB15,0)</f>
        <v>0</v>
      </c>
      <c r="CF15" s="317"/>
      <c r="CG15" s="318"/>
      <c r="CH15" s="50"/>
      <c r="CI15" s="51"/>
      <c r="CJ15" s="51"/>
      <c r="CK15" s="11"/>
    </row>
    <row r="16" spans="1:89" s="4" customFormat="1" ht="99">
      <c r="A16" s="198"/>
      <c r="B16" s="285"/>
      <c r="C16" s="287"/>
      <c r="D16" s="205"/>
      <c r="E16" s="101" t="s">
        <v>96</v>
      </c>
      <c r="F16" s="289"/>
      <c r="G16" s="104" t="s">
        <v>87</v>
      </c>
      <c r="H16" s="322"/>
      <c r="I16" s="300"/>
      <c r="J16" s="300"/>
      <c r="K16" s="300"/>
      <c r="L16" s="301"/>
      <c r="M16" s="160"/>
      <c r="N16" s="181">
        <v>154120</v>
      </c>
      <c r="O16" s="171"/>
      <c r="P16" s="299"/>
      <c r="Q16" s="300"/>
      <c r="R16" s="301"/>
      <c r="S16" s="75"/>
      <c r="T16" s="300"/>
      <c r="U16" s="300"/>
      <c r="V16" s="301"/>
      <c r="W16" s="303"/>
      <c r="X16" s="307"/>
      <c r="Y16" s="308"/>
      <c r="Z16" s="309"/>
      <c r="AA16" s="311"/>
      <c r="AB16" s="82"/>
      <c r="AC16" s="83"/>
      <c r="AD16" s="83"/>
      <c r="AE16" s="83"/>
      <c r="AF16" s="83"/>
      <c r="AG16" s="25"/>
      <c r="AH16" s="25"/>
      <c r="AI16" s="157">
        <v>154120</v>
      </c>
      <c r="AJ16" s="52"/>
      <c r="AK16" s="52"/>
      <c r="AL16" s="52"/>
      <c r="AN16" s="35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40"/>
      <c r="BA16" s="52"/>
      <c r="BB16" s="52"/>
      <c r="BC16" s="13"/>
      <c r="BE16" s="17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45"/>
      <c r="BR16" s="52"/>
      <c r="BS16" s="52"/>
      <c r="BT16" s="13"/>
      <c r="BU16" s="14"/>
      <c r="BV16" s="154">
        <v>154120</v>
      </c>
      <c r="BW16" s="320"/>
      <c r="BX16" s="20"/>
      <c r="BY16" s="320"/>
      <c r="BZ16" s="293"/>
      <c r="CA16" s="32">
        <f t="shared" si="4"/>
        <v>154120</v>
      </c>
      <c r="CB16" s="320"/>
      <c r="CC16" s="33">
        <f t="shared" si="5"/>
        <v>0</v>
      </c>
      <c r="CD16" s="316"/>
      <c r="CE16" s="279"/>
      <c r="CF16" s="281"/>
      <c r="CG16" s="283"/>
      <c r="CH16" s="45"/>
      <c r="CI16" s="52"/>
      <c r="CJ16" s="52"/>
      <c r="CK16" s="13"/>
    </row>
    <row r="17" spans="1:89" s="4" customFormat="1" ht="99">
      <c r="A17" s="198"/>
      <c r="B17" s="284">
        <v>4</v>
      </c>
      <c r="C17" s="286" t="s">
        <v>97</v>
      </c>
      <c r="D17" s="204" t="s">
        <v>98</v>
      </c>
      <c r="E17" s="102" t="s">
        <v>99</v>
      </c>
      <c r="F17" s="288" t="s">
        <v>83</v>
      </c>
      <c r="G17" s="103" t="s">
        <v>84</v>
      </c>
      <c r="H17" s="321"/>
      <c r="I17" s="297"/>
      <c r="J17" s="297"/>
      <c r="K17" s="297"/>
      <c r="L17" s="298"/>
      <c r="M17" s="159"/>
      <c r="N17" s="180">
        <v>18020</v>
      </c>
      <c r="O17" s="170"/>
      <c r="P17" s="296"/>
      <c r="Q17" s="297"/>
      <c r="R17" s="298"/>
      <c r="S17" s="76"/>
      <c r="T17" s="297"/>
      <c r="U17" s="297"/>
      <c r="V17" s="298"/>
      <c r="W17" s="302" t="s">
        <v>85</v>
      </c>
      <c r="X17" s="304"/>
      <c r="Y17" s="305"/>
      <c r="Z17" s="306"/>
      <c r="AA17" s="310" t="s">
        <v>85</v>
      </c>
      <c r="AB17" s="80"/>
      <c r="AC17" s="81"/>
      <c r="AD17" s="81"/>
      <c r="AE17" s="81"/>
      <c r="AF17" s="81"/>
      <c r="AG17" s="24"/>
      <c r="AH17" s="24"/>
      <c r="AI17" s="156">
        <v>18020</v>
      </c>
      <c r="AJ17" s="51"/>
      <c r="AK17" s="51"/>
      <c r="AL17" s="51"/>
      <c r="AN17" s="3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42"/>
      <c r="BA17" s="52"/>
      <c r="BB17" s="52"/>
      <c r="BC17" s="11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50"/>
      <c r="BR17" s="51"/>
      <c r="BS17" s="51"/>
      <c r="BT17" s="11"/>
      <c r="BU17" s="14"/>
      <c r="BV17" s="153">
        <v>18020</v>
      </c>
      <c r="BW17" s="319">
        <f>IFERROR((BV17/BV18),"")</f>
        <v>5.9063570363329453E-2</v>
      </c>
      <c r="BX17" s="19"/>
      <c r="BY17" s="319" t="str">
        <f t="shared" ref="BY17" si="12">IFERROR((BX17/BX18),"")</f>
        <v/>
      </c>
      <c r="BZ17" s="293">
        <f t="shared" ref="BZ17" si="13">IFERROR(BY17/BW17,0)</f>
        <v>0</v>
      </c>
      <c r="CA17" s="30">
        <f t="shared" si="4"/>
        <v>18020</v>
      </c>
      <c r="CB17" s="319">
        <f>IFERROR((CA17/CA18),"")</f>
        <v>5.9063570363329453E-2</v>
      </c>
      <c r="CC17" s="31">
        <f t="shared" si="5"/>
        <v>0</v>
      </c>
      <c r="CD17" s="315" t="str">
        <f t="shared" ref="CD17" si="14">IFERROR((CC17/CC18),"")</f>
        <v/>
      </c>
      <c r="CE17" s="279">
        <f t="shared" ref="CE17" si="15">IFERROR(CD17/CB17,0)</f>
        <v>0</v>
      </c>
      <c r="CF17" s="317"/>
      <c r="CG17" s="318"/>
      <c r="CH17" s="50"/>
      <c r="CI17" s="51"/>
      <c r="CJ17" s="51"/>
      <c r="CK17" s="11"/>
    </row>
    <row r="18" spans="1:89" s="4" customFormat="1" ht="99">
      <c r="A18" s="198"/>
      <c r="B18" s="285"/>
      <c r="C18" s="287"/>
      <c r="D18" s="205"/>
      <c r="E18" s="101" t="s">
        <v>100</v>
      </c>
      <c r="F18" s="289"/>
      <c r="G18" s="104" t="s">
        <v>87</v>
      </c>
      <c r="H18" s="322"/>
      <c r="I18" s="300"/>
      <c r="J18" s="300"/>
      <c r="K18" s="300"/>
      <c r="L18" s="301"/>
      <c r="M18" s="160"/>
      <c r="N18" s="181">
        <v>305095</v>
      </c>
      <c r="O18" s="171"/>
      <c r="P18" s="299"/>
      <c r="Q18" s="300"/>
      <c r="R18" s="301"/>
      <c r="S18" s="75"/>
      <c r="T18" s="300"/>
      <c r="U18" s="300"/>
      <c r="V18" s="301"/>
      <c r="W18" s="303"/>
      <c r="X18" s="307"/>
      <c r="Y18" s="308"/>
      <c r="Z18" s="309"/>
      <c r="AA18" s="311"/>
      <c r="AB18" s="82"/>
      <c r="AC18" s="83"/>
      <c r="AD18" s="83"/>
      <c r="AE18" s="83"/>
      <c r="AF18" s="83"/>
      <c r="AG18" s="25"/>
      <c r="AH18" s="25"/>
      <c r="AI18" s="157">
        <v>305095</v>
      </c>
      <c r="AJ18" s="52"/>
      <c r="AK18" s="52"/>
      <c r="AL18" s="52"/>
      <c r="AN18" s="35"/>
      <c r="AO18" s="12"/>
      <c r="AP18" s="12"/>
      <c r="AQ18" s="12"/>
      <c r="AR18" s="12"/>
      <c r="AS18" s="12"/>
      <c r="AT18" s="12"/>
      <c r="AU18" s="12"/>
      <c r="AV18" s="12"/>
      <c r="AW18" s="12"/>
      <c r="AY18" s="12"/>
      <c r="AZ18" s="140"/>
      <c r="BA18" s="52"/>
      <c r="BB18" s="52"/>
      <c r="BC18" s="13"/>
      <c r="BE18" s="17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45"/>
      <c r="BR18" s="52"/>
      <c r="BS18" s="52"/>
      <c r="BT18" s="13"/>
      <c r="BU18" s="14"/>
      <c r="BV18" s="154">
        <v>305095</v>
      </c>
      <c r="BW18" s="320"/>
      <c r="BX18" s="20"/>
      <c r="BY18" s="320"/>
      <c r="BZ18" s="293"/>
      <c r="CA18" s="32">
        <f t="shared" si="4"/>
        <v>305095</v>
      </c>
      <c r="CB18" s="320"/>
      <c r="CC18" s="33">
        <f t="shared" si="5"/>
        <v>0</v>
      </c>
      <c r="CD18" s="316"/>
      <c r="CE18" s="279"/>
      <c r="CF18" s="281"/>
      <c r="CG18" s="283"/>
      <c r="CH18" s="45"/>
      <c r="CI18" s="52"/>
      <c r="CJ18" s="52"/>
      <c r="CK18" s="13"/>
    </row>
    <row r="19" spans="1:89" s="4" customFormat="1" ht="227.25">
      <c r="A19" s="197" t="s">
        <v>101</v>
      </c>
      <c r="B19" s="284">
        <v>5</v>
      </c>
      <c r="C19" s="286" t="s">
        <v>102</v>
      </c>
      <c r="D19" s="204" t="s">
        <v>103</v>
      </c>
      <c r="E19" s="102" t="s">
        <v>104</v>
      </c>
      <c r="F19" s="206" t="s">
        <v>63</v>
      </c>
      <c r="G19" s="105" t="s">
        <v>105</v>
      </c>
      <c r="H19" s="77">
        <v>318</v>
      </c>
      <c r="I19" s="191">
        <f>IFERROR((H19/H20),"")</f>
        <v>0.22083333333333333</v>
      </c>
      <c r="J19" s="68">
        <v>2067</v>
      </c>
      <c r="K19" s="191">
        <f>IFERROR((J19/J20),"")</f>
        <v>0.24006968641114981</v>
      </c>
      <c r="L19" s="68">
        <v>2067</v>
      </c>
      <c r="M19" s="191">
        <f>IFERROR((L19/L20),"")</f>
        <v>0.2224254815452491</v>
      </c>
      <c r="N19" s="68">
        <v>2067</v>
      </c>
      <c r="O19" s="191">
        <f>IFERROR((N19/N20),"")</f>
        <v>0.2657837212292658</v>
      </c>
      <c r="P19" s="84"/>
      <c r="Q19" s="68"/>
      <c r="R19" s="68"/>
      <c r="S19" s="68"/>
      <c r="T19" s="182">
        <f t="shared" ref="T19:T34" si="16">H19</f>
        <v>318</v>
      </c>
      <c r="U19" s="183">
        <f t="shared" ref="U19:U34" si="17">H19+J19</f>
        <v>2385</v>
      </c>
      <c r="V19" s="183">
        <f t="shared" ref="V19:V34" si="18">H19+J19+L19</f>
        <v>4452</v>
      </c>
      <c r="W19" s="180">
        <f t="shared" ref="W19:W34" si="19">H19+J19+L19+N19</f>
        <v>6519</v>
      </c>
      <c r="X19" s="84"/>
      <c r="Y19" s="121">
        <f>H19+Q19</f>
        <v>318</v>
      </c>
      <c r="Z19" s="121">
        <f t="shared" ref="Z19:AA21" si="20">Y19+R19</f>
        <v>318</v>
      </c>
      <c r="AA19" s="122">
        <f t="shared" si="20"/>
        <v>318</v>
      </c>
      <c r="AB19" s="151">
        <f t="shared" ref="AB19:AB34" si="21">H19</f>
        <v>318</v>
      </c>
      <c r="AC19" s="191">
        <f>IFERROR((AB19/AB20),"")</f>
        <v>0.22083333333333333</v>
      </c>
      <c r="AD19" s="186">
        <v>318</v>
      </c>
      <c r="AE19" s="328">
        <f t="shared" ref="AE19" si="22">IFERROR((AD19/AD20),"")</f>
        <v>0.38083832335329343</v>
      </c>
      <c r="AF19" s="330">
        <f>IFERROR(AE19/AC19,0)</f>
        <v>1.7245508982035929</v>
      </c>
      <c r="AG19" s="331" t="s">
        <v>106</v>
      </c>
      <c r="AH19" s="333" t="s">
        <v>107</v>
      </c>
      <c r="AI19" s="172" t="s">
        <v>108</v>
      </c>
      <c r="AJ19" s="163">
        <v>318</v>
      </c>
      <c r="AK19" s="163" t="s">
        <v>109</v>
      </c>
      <c r="AL19" s="44"/>
      <c r="AN19" s="151">
        <f t="shared" ref="AN19:AN34" si="23">Q19</f>
        <v>0</v>
      </c>
      <c r="AO19" s="323" t="str">
        <f>IFERROR((AN19/AN20),"")</f>
        <v/>
      </c>
      <c r="AP19" s="70"/>
      <c r="AQ19" s="323" t="str">
        <f t="shared" ref="AQ19" si="24">IFERROR((AP19/AP20),"")</f>
        <v/>
      </c>
      <c r="AR19" s="325">
        <f>IFERROR(AQ19/AO19,0)</f>
        <v>0</v>
      </c>
      <c r="AS19" s="86">
        <f>Y19</f>
        <v>318</v>
      </c>
      <c r="AT19" s="323">
        <f>IFERROR((AS19/AS20),"")</f>
        <v>0.22083333333333333</v>
      </c>
      <c r="AU19" s="88">
        <f>AD19+AP19</f>
        <v>318</v>
      </c>
      <c r="AV19" s="323">
        <f t="shared" ref="AV19" si="25">IFERROR((AU19/AU20),"")</f>
        <v>0.38083832335329343</v>
      </c>
      <c r="AW19" s="325">
        <f>IFERROR(AV19/AT19,0)</f>
        <v>1.7245508982035929</v>
      </c>
      <c r="AX19" s="326"/>
      <c r="AY19" s="337"/>
      <c r="AZ19" s="126"/>
      <c r="BA19" s="127"/>
      <c r="BB19" s="128"/>
      <c r="BC19" s="339"/>
      <c r="BE19" s="153">
        <f t="shared" ref="BE19:BE34" si="26">R19</f>
        <v>0</v>
      </c>
      <c r="BF19" s="319" t="str">
        <f>IFERROR((BE19/BE20),"")</f>
        <v/>
      </c>
      <c r="BG19" s="19"/>
      <c r="BH19" s="319" t="str">
        <f t="shared" ref="BH19" si="27">IFERROR((BG19/BG20),"")</f>
        <v/>
      </c>
      <c r="BI19" s="293">
        <f>IFERROR(BH19/BF19,0)</f>
        <v>0</v>
      </c>
      <c r="BJ19" s="30">
        <f>Z19</f>
        <v>318</v>
      </c>
      <c r="BK19" s="319">
        <f>IFERROR((BJ19/BJ20),"")</f>
        <v>0.22083333333333333</v>
      </c>
      <c r="BL19" s="31">
        <f>AU19+BG19</f>
        <v>318</v>
      </c>
      <c r="BM19" s="319">
        <f t="shared" ref="BM19" si="28">IFERROR((BL19/BL20),"")</f>
        <v>0.38083832335329343</v>
      </c>
      <c r="BN19" s="293">
        <f>IFERROR(BM19/BK19,0)</f>
        <v>1.7245508982035929</v>
      </c>
      <c r="BO19" s="335"/>
      <c r="BP19" s="337"/>
      <c r="BQ19" s="42"/>
      <c r="BR19" s="44"/>
      <c r="BS19" s="44"/>
      <c r="BT19" s="339"/>
      <c r="BU19" s="14"/>
      <c r="BV19" s="153">
        <f t="shared" ref="BV19:BV34" si="29">S19</f>
        <v>0</v>
      </c>
      <c r="BW19" s="319" t="str">
        <f>IFERROR((BV19/BV20),"")</f>
        <v/>
      </c>
      <c r="BX19" s="19"/>
      <c r="BY19" s="319" t="str">
        <f t="shared" ref="BY19" si="30">IFERROR((BX19/BX20),"")</f>
        <v/>
      </c>
      <c r="BZ19" s="293">
        <f>IFERROR(BY19/BW19,0)</f>
        <v>0</v>
      </c>
      <c r="CA19" s="30">
        <f>AA19</f>
        <v>318</v>
      </c>
      <c r="CB19" s="319">
        <f>IFERROR((CA19/CA20),"")</f>
        <v>0.22083333333333333</v>
      </c>
      <c r="CC19" s="31">
        <f>BL19+BX19</f>
        <v>318</v>
      </c>
      <c r="CD19" s="315">
        <f t="shared" ref="CD19" si="31">IFERROR((CC19/CC20),"")</f>
        <v>0.38083832335329343</v>
      </c>
      <c r="CE19" s="279">
        <f>IFERROR(CD19/CB19,0)</f>
        <v>1.7245508982035929</v>
      </c>
      <c r="CF19" s="317"/>
      <c r="CG19" s="318"/>
      <c r="CH19" s="42"/>
      <c r="CI19" s="44"/>
      <c r="CJ19" s="44"/>
      <c r="CK19" s="339"/>
    </row>
    <row r="20" spans="1:89" s="4" customFormat="1" ht="151.5">
      <c r="A20" s="198"/>
      <c r="B20" s="285"/>
      <c r="C20" s="287"/>
      <c r="D20" s="205"/>
      <c r="E20" s="101" t="s">
        <v>110</v>
      </c>
      <c r="F20" s="207"/>
      <c r="G20" s="106" t="s">
        <v>111</v>
      </c>
      <c r="H20" s="78">
        <v>1440</v>
      </c>
      <c r="I20" s="192"/>
      <c r="J20" s="69">
        <v>8610</v>
      </c>
      <c r="K20" s="192"/>
      <c r="L20" s="69">
        <v>9293</v>
      </c>
      <c r="M20" s="192"/>
      <c r="N20" s="69">
        <v>7777</v>
      </c>
      <c r="O20" s="192"/>
      <c r="P20" s="85"/>
      <c r="Q20" s="69"/>
      <c r="R20" s="69"/>
      <c r="S20" s="69"/>
      <c r="T20" s="184">
        <f t="shared" si="16"/>
        <v>1440</v>
      </c>
      <c r="U20" s="185">
        <f t="shared" si="17"/>
        <v>10050</v>
      </c>
      <c r="V20" s="185">
        <f t="shared" si="18"/>
        <v>19343</v>
      </c>
      <c r="W20" s="181">
        <f t="shared" si="19"/>
        <v>27120</v>
      </c>
      <c r="X20" s="85"/>
      <c r="Y20" s="124">
        <f>H20+Q20</f>
        <v>1440</v>
      </c>
      <c r="Z20" s="124">
        <f t="shared" si="20"/>
        <v>1440</v>
      </c>
      <c r="AA20" s="125">
        <f t="shared" si="20"/>
        <v>1440</v>
      </c>
      <c r="AB20" s="152">
        <f t="shared" si="21"/>
        <v>1440</v>
      </c>
      <c r="AC20" s="192"/>
      <c r="AD20" s="185">
        <v>835</v>
      </c>
      <c r="AE20" s="329"/>
      <c r="AF20" s="330"/>
      <c r="AG20" s="332"/>
      <c r="AH20" s="334"/>
      <c r="AI20" s="173" t="s">
        <v>112</v>
      </c>
      <c r="AJ20" s="164">
        <v>835</v>
      </c>
      <c r="AK20" s="164" t="s">
        <v>109</v>
      </c>
      <c r="AL20" s="45"/>
      <c r="AN20" s="152">
        <f t="shared" si="23"/>
        <v>0</v>
      </c>
      <c r="AO20" s="324"/>
      <c r="AP20" s="71"/>
      <c r="AQ20" s="324"/>
      <c r="AR20" s="325"/>
      <c r="AS20" s="87">
        <f>Y20</f>
        <v>1440</v>
      </c>
      <c r="AT20" s="324"/>
      <c r="AU20" s="89">
        <f>AD20+AP20</f>
        <v>835</v>
      </c>
      <c r="AV20" s="324"/>
      <c r="AW20" s="325"/>
      <c r="AX20" s="327"/>
      <c r="AY20" s="338"/>
      <c r="AZ20" s="129"/>
      <c r="BA20" s="130"/>
      <c r="BB20" s="131"/>
      <c r="BC20" s="340"/>
      <c r="BE20" s="154">
        <f t="shared" si="26"/>
        <v>0</v>
      </c>
      <c r="BF20" s="320"/>
      <c r="BG20" s="20"/>
      <c r="BH20" s="320"/>
      <c r="BI20" s="293"/>
      <c r="BJ20" s="32">
        <f>Z20</f>
        <v>1440</v>
      </c>
      <c r="BK20" s="320"/>
      <c r="BL20" s="33">
        <f>AU20+BG20</f>
        <v>835</v>
      </c>
      <c r="BM20" s="320"/>
      <c r="BN20" s="293"/>
      <c r="BO20" s="336"/>
      <c r="BP20" s="338"/>
      <c r="BQ20" s="43"/>
      <c r="BR20" s="45"/>
      <c r="BS20" s="45"/>
      <c r="BT20" s="340"/>
      <c r="BU20" s="14"/>
      <c r="BV20" s="154">
        <f t="shared" si="29"/>
        <v>0</v>
      </c>
      <c r="BW20" s="320"/>
      <c r="BX20" s="20"/>
      <c r="BY20" s="320"/>
      <c r="BZ20" s="293"/>
      <c r="CA20" s="32">
        <f>AA20</f>
        <v>1440</v>
      </c>
      <c r="CB20" s="320"/>
      <c r="CC20" s="33">
        <f>BL20+BX20</f>
        <v>835</v>
      </c>
      <c r="CD20" s="316"/>
      <c r="CE20" s="279"/>
      <c r="CF20" s="281"/>
      <c r="CG20" s="283"/>
      <c r="CH20" s="43"/>
      <c r="CI20" s="45"/>
      <c r="CJ20" s="45"/>
      <c r="CK20" s="340"/>
    </row>
    <row r="21" spans="1:89" s="4" customFormat="1" ht="396">
      <c r="A21" s="198"/>
      <c r="B21" s="284">
        <v>6</v>
      </c>
      <c r="C21" s="286" t="s">
        <v>113</v>
      </c>
      <c r="D21" s="204" t="s">
        <v>114</v>
      </c>
      <c r="E21" s="102" t="s">
        <v>115</v>
      </c>
      <c r="F21" s="206" t="s">
        <v>63</v>
      </c>
      <c r="G21" s="107" t="s">
        <v>116</v>
      </c>
      <c r="H21" s="77">
        <v>20</v>
      </c>
      <c r="I21" s="191">
        <f>IFERROR((H21/H22),"")</f>
        <v>3.5087719298245612E-2</v>
      </c>
      <c r="J21" s="68">
        <v>126</v>
      </c>
      <c r="K21" s="191">
        <f>IFERROR((J21/J22),"")</f>
        <v>0.18529411764705883</v>
      </c>
      <c r="L21" s="68">
        <v>131</v>
      </c>
      <c r="M21" s="191">
        <f>IFERROR((L21/L22),"")</f>
        <v>0.1673052362707535</v>
      </c>
      <c r="N21" s="68">
        <v>114</v>
      </c>
      <c r="O21" s="191">
        <f>IFERROR((N21/N22),"")</f>
        <v>0.12925170068027211</v>
      </c>
      <c r="P21" s="84"/>
      <c r="Q21" s="68"/>
      <c r="R21" s="68"/>
      <c r="S21" s="68"/>
      <c r="T21" s="182">
        <f t="shared" si="16"/>
        <v>20</v>
      </c>
      <c r="U21" s="183">
        <f t="shared" si="17"/>
        <v>146</v>
      </c>
      <c r="V21" s="183">
        <f t="shared" si="18"/>
        <v>277</v>
      </c>
      <c r="W21" s="180">
        <f t="shared" si="19"/>
        <v>391</v>
      </c>
      <c r="X21" s="84"/>
      <c r="Y21" s="121">
        <f>H21+Q21</f>
        <v>20</v>
      </c>
      <c r="Z21" s="121">
        <f t="shared" si="20"/>
        <v>20</v>
      </c>
      <c r="AA21" s="122">
        <f t="shared" si="20"/>
        <v>20</v>
      </c>
      <c r="AB21" s="151">
        <f t="shared" si="21"/>
        <v>20</v>
      </c>
      <c r="AC21" s="191">
        <f>IFERROR((AB21/AB22),"")</f>
        <v>3.5087719298245612E-2</v>
      </c>
      <c r="AD21" s="186">
        <v>14</v>
      </c>
      <c r="AE21" s="328">
        <f t="shared" ref="AE21" si="32">IFERROR((AD21/AD22),"")</f>
        <v>1.8970189701897018E-2</v>
      </c>
      <c r="AF21" s="330">
        <f t="shared" ref="AF21" si="33">IFERROR(AE21/AC21,0)</f>
        <v>0.54065040650406504</v>
      </c>
      <c r="AG21" s="331" t="s">
        <v>117</v>
      </c>
      <c r="AH21" s="333" t="s">
        <v>118</v>
      </c>
      <c r="AI21" s="174" t="s">
        <v>112</v>
      </c>
      <c r="AJ21" s="165">
        <v>14</v>
      </c>
      <c r="AK21" s="165" t="s">
        <v>109</v>
      </c>
      <c r="AL21" s="53"/>
      <c r="AN21" s="151">
        <f t="shared" si="23"/>
        <v>0</v>
      </c>
      <c r="AO21" s="323" t="str">
        <f>IFERROR((AN21/AN22),"")</f>
        <v/>
      </c>
      <c r="AP21" s="70"/>
      <c r="AQ21" s="323" t="str">
        <f t="shared" ref="AQ21" si="34">IFERROR((AP21/AP22),"")</f>
        <v/>
      </c>
      <c r="AR21" s="325">
        <f t="shared" ref="AR21" si="35">IFERROR(AQ21/AO21,0)</f>
        <v>0</v>
      </c>
      <c r="AS21" s="86">
        <f>Y21</f>
        <v>20</v>
      </c>
      <c r="AT21" s="323" t="str">
        <f>IFERROR((AS21/AS22),"")</f>
        <v/>
      </c>
      <c r="AU21" s="88">
        <f>AD21+AP21</f>
        <v>14</v>
      </c>
      <c r="AV21" s="323" t="str">
        <f t="shared" ref="AV21" si="36">IFERROR((AU21/AU22),"")</f>
        <v/>
      </c>
      <c r="AW21" s="325">
        <f t="shared" ref="AW21" si="37">IFERROR(AV21/AT21,0)</f>
        <v>0</v>
      </c>
      <c r="AX21" s="326"/>
      <c r="AY21" s="337"/>
      <c r="AZ21" s="132"/>
      <c r="BA21" s="127"/>
      <c r="BB21" s="128"/>
      <c r="BC21" s="339"/>
      <c r="BE21" s="153">
        <f t="shared" si="26"/>
        <v>0</v>
      </c>
      <c r="BF21" s="319" t="str">
        <f>IFERROR((BE21/BE22),"")</f>
        <v/>
      </c>
      <c r="BG21" s="19"/>
      <c r="BH21" s="319" t="str">
        <f t="shared" ref="BH21" si="38">IFERROR((BG21/BG22),"")</f>
        <v/>
      </c>
      <c r="BI21" s="293">
        <f t="shared" ref="BI21" si="39">IFERROR(BH21/BF21,0)</f>
        <v>0</v>
      </c>
      <c r="BJ21" s="30">
        <f>Z21</f>
        <v>20</v>
      </c>
      <c r="BK21" s="319" t="str">
        <f>IFERROR((BJ21/BJ22),"")</f>
        <v/>
      </c>
      <c r="BL21" s="31">
        <f>AU21+BG21</f>
        <v>14</v>
      </c>
      <c r="BM21" s="319" t="str">
        <f t="shared" ref="BM21" si="40">IFERROR((BL21/BL22),"")</f>
        <v/>
      </c>
      <c r="BN21" s="293">
        <f t="shared" ref="BN21" si="41">IFERROR(BM21/BK21,0)</f>
        <v>0</v>
      </c>
      <c r="BO21" s="335"/>
      <c r="BP21" s="337"/>
      <c r="BQ21" s="46"/>
      <c r="BR21" s="53"/>
      <c r="BS21" s="53"/>
      <c r="BT21" s="339"/>
      <c r="BU21" s="14"/>
      <c r="BV21" s="153">
        <f t="shared" si="29"/>
        <v>0</v>
      </c>
      <c r="BW21" s="319" t="str">
        <f>IFERROR((BV21/BV22),"")</f>
        <v/>
      </c>
      <c r="BX21" s="19"/>
      <c r="BY21" s="319" t="str">
        <f t="shared" ref="BY21" si="42">IFERROR((BX21/BX22),"")</f>
        <v/>
      </c>
      <c r="BZ21" s="293">
        <f t="shared" ref="BZ21" si="43">IFERROR(BY21/BW21,0)</f>
        <v>0</v>
      </c>
      <c r="CA21" s="30">
        <f>AA21</f>
        <v>20</v>
      </c>
      <c r="CB21" s="319" t="str">
        <f>IFERROR((CA21/CA22),"")</f>
        <v/>
      </c>
      <c r="CC21" s="31">
        <f>BL21+BX21</f>
        <v>14</v>
      </c>
      <c r="CD21" s="315" t="str">
        <f t="shared" ref="CD21" si="44">IFERROR((CC21/CC22),"")</f>
        <v/>
      </c>
      <c r="CE21" s="279">
        <f t="shared" ref="CE21" si="45">IFERROR(CD21/CB21,0)</f>
        <v>0</v>
      </c>
      <c r="CF21" s="317"/>
      <c r="CG21" s="318"/>
      <c r="CH21" s="46"/>
      <c r="CI21" s="53"/>
      <c r="CJ21" s="53"/>
      <c r="CK21" s="339"/>
    </row>
    <row r="22" spans="1:89" s="4" customFormat="1" ht="396">
      <c r="A22" s="198"/>
      <c r="B22" s="285"/>
      <c r="C22" s="287"/>
      <c r="D22" s="205"/>
      <c r="E22" s="101" t="s">
        <v>119</v>
      </c>
      <c r="F22" s="207"/>
      <c r="G22" s="107" t="s">
        <v>120</v>
      </c>
      <c r="H22" s="184">
        <v>570</v>
      </c>
      <c r="I22" s="192"/>
      <c r="J22" s="185">
        <v>680</v>
      </c>
      <c r="K22" s="192"/>
      <c r="L22" s="185">
        <v>783</v>
      </c>
      <c r="M22" s="192"/>
      <c r="N22" s="185">
        <v>882</v>
      </c>
      <c r="O22" s="192"/>
      <c r="P22" s="85"/>
      <c r="Q22" s="69"/>
      <c r="R22" s="69"/>
      <c r="S22" s="69"/>
      <c r="T22" s="123" t="s">
        <v>85</v>
      </c>
      <c r="U22" s="124" t="s">
        <v>85</v>
      </c>
      <c r="V22" s="124" t="s">
        <v>85</v>
      </c>
      <c r="W22" s="125" t="s">
        <v>85</v>
      </c>
      <c r="X22" s="85"/>
      <c r="Y22" s="211" t="s">
        <v>85</v>
      </c>
      <c r="Z22" s="212"/>
      <c r="AA22" s="213"/>
      <c r="AB22" s="152">
        <f t="shared" si="21"/>
        <v>570</v>
      </c>
      <c r="AC22" s="192"/>
      <c r="AD22" s="185">
        <v>738</v>
      </c>
      <c r="AE22" s="329"/>
      <c r="AF22" s="330"/>
      <c r="AG22" s="332"/>
      <c r="AH22" s="334"/>
      <c r="AI22" s="175" t="s">
        <v>112</v>
      </c>
      <c r="AJ22" s="166">
        <v>738</v>
      </c>
      <c r="AK22" s="166" t="s">
        <v>109</v>
      </c>
      <c r="AL22" s="54"/>
      <c r="AN22" s="152">
        <f t="shared" si="23"/>
        <v>0</v>
      </c>
      <c r="AO22" s="324"/>
      <c r="AP22" s="71"/>
      <c r="AQ22" s="324"/>
      <c r="AR22" s="325"/>
      <c r="AS22" s="87">
        <f>Q22</f>
        <v>0</v>
      </c>
      <c r="AT22" s="324"/>
      <c r="AU22" s="89">
        <f>AP22</f>
        <v>0</v>
      </c>
      <c r="AV22" s="324"/>
      <c r="AW22" s="325"/>
      <c r="AX22" s="327"/>
      <c r="AY22" s="338"/>
      <c r="AZ22" s="129"/>
      <c r="BA22" s="133"/>
      <c r="BB22" s="134"/>
      <c r="BC22" s="340"/>
      <c r="BE22" s="154">
        <f t="shared" si="26"/>
        <v>0</v>
      </c>
      <c r="BF22" s="320"/>
      <c r="BG22" s="20"/>
      <c r="BH22" s="320"/>
      <c r="BI22" s="293"/>
      <c r="BJ22" s="32">
        <f>R22</f>
        <v>0</v>
      </c>
      <c r="BK22" s="320"/>
      <c r="BL22" s="33">
        <f>BG22</f>
        <v>0</v>
      </c>
      <c r="BM22" s="320"/>
      <c r="BN22" s="293"/>
      <c r="BO22" s="336"/>
      <c r="BP22" s="338"/>
      <c r="BQ22" s="48"/>
      <c r="BR22" s="54"/>
      <c r="BS22" s="54"/>
      <c r="BT22" s="340"/>
      <c r="BU22" s="14"/>
      <c r="BV22" s="154">
        <f t="shared" si="29"/>
        <v>0</v>
      </c>
      <c r="BW22" s="320"/>
      <c r="BX22" s="20"/>
      <c r="BY22" s="320"/>
      <c r="BZ22" s="293"/>
      <c r="CA22" s="32">
        <f>S22</f>
        <v>0</v>
      </c>
      <c r="CB22" s="320"/>
      <c r="CC22" s="33">
        <f>BX22</f>
        <v>0</v>
      </c>
      <c r="CD22" s="316"/>
      <c r="CE22" s="279"/>
      <c r="CF22" s="281"/>
      <c r="CG22" s="283"/>
      <c r="CH22" s="48"/>
      <c r="CI22" s="54"/>
      <c r="CJ22" s="54"/>
      <c r="CK22" s="340"/>
    </row>
    <row r="23" spans="1:89" s="4" customFormat="1" ht="198.75">
      <c r="A23" s="198"/>
      <c r="B23" s="200">
        <v>7</v>
      </c>
      <c r="C23" s="202" t="s">
        <v>121</v>
      </c>
      <c r="D23" s="204" t="s">
        <v>122</v>
      </c>
      <c r="E23" s="102" t="s">
        <v>123</v>
      </c>
      <c r="F23" s="206" t="s">
        <v>63</v>
      </c>
      <c r="G23" s="107" t="s">
        <v>124</v>
      </c>
      <c r="H23" s="77">
        <v>1563</v>
      </c>
      <c r="I23" s="191">
        <f>IFERROR((H23/H24),"")</f>
        <v>5.824048887729627E-2</v>
      </c>
      <c r="J23" s="68">
        <v>9260</v>
      </c>
      <c r="K23" s="191">
        <f>IFERROR((J23/J24),"")</f>
        <v>0.25864476844869</v>
      </c>
      <c r="L23" s="68">
        <v>9956</v>
      </c>
      <c r="M23" s="191">
        <f>IFERROR((L23/L24),"")</f>
        <v>0.21902017291066284</v>
      </c>
      <c r="N23" s="68">
        <v>8391</v>
      </c>
      <c r="O23" s="191">
        <f>IFERROR((N23/N24),"")</f>
        <v>0.16560094730609828</v>
      </c>
      <c r="P23" s="84"/>
      <c r="Q23" s="68"/>
      <c r="R23" s="68"/>
      <c r="S23" s="68"/>
      <c r="T23" s="182">
        <f t="shared" si="16"/>
        <v>1563</v>
      </c>
      <c r="U23" s="183">
        <f t="shared" si="17"/>
        <v>10823</v>
      </c>
      <c r="V23" s="183">
        <f t="shared" si="18"/>
        <v>20779</v>
      </c>
      <c r="W23" s="180">
        <f t="shared" si="19"/>
        <v>29170</v>
      </c>
      <c r="X23" s="84"/>
      <c r="Y23" s="121">
        <f>H23+Q23</f>
        <v>1563</v>
      </c>
      <c r="Z23" s="121">
        <f>Y23+R23</f>
        <v>1563</v>
      </c>
      <c r="AA23" s="122">
        <f>Z23+S23</f>
        <v>1563</v>
      </c>
      <c r="AB23" s="151">
        <f>H23</f>
        <v>1563</v>
      </c>
      <c r="AC23" s="191">
        <f>IFERROR((AB23/AB24),"")</f>
        <v>5.824048887729627E-2</v>
      </c>
      <c r="AD23" s="186">
        <v>1123</v>
      </c>
      <c r="AE23" s="328">
        <f t="shared" ref="AE23" si="46">IFERROR((AD23/AD24),"")</f>
        <v>4.33406661263556E-2</v>
      </c>
      <c r="AF23" s="330">
        <f t="shared" ref="AF23" si="47">IFERROR(AE23/AC23,0)</f>
        <v>0.74416727884389333</v>
      </c>
      <c r="AG23" s="331" t="s">
        <v>125</v>
      </c>
      <c r="AH23" s="333" t="s">
        <v>126</v>
      </c>
      <c r="AI23" s="174" t="s">
        <v>112</v>
      </c>
      <c r="AJ23" s="167">
        <v>1123</v>
      </c>
      <c r="AK23" s="167" t="s">
        <v>109</v>
      </c>
      <c r="AL23" s="47"/>
      <c r="AN23" s="151">
        <f t="shared" si="23"/>
        <v>0</v>
      </c>
      <c r="AO23" s="323" t="str">
        <f>IFERROR((AN23/AN24),"")</f>
        <v/>
      </c>
      <c r="AP23" s="70"/>
      <c r="AQ23" s="323" t="str">
        <f t="shared" ref="AQ23" si="48">IFERROR((AP23/AP24),"")</f>
        <v/>
      </c>
      <c r="AR23" s="325">
        <f t="shared" ref="AR23" si="49">IFERROR(AQ23/AO23,0)</f>
        <v>0</v>
      </c>
      <c r="AS23" s="86">
        <f>Y23</f>
        <v>1563</v>
      </c>
      <c r="AT23" s="323" t="str">
        <f>IFERROR((AS23/AS24),"")</f>
        <v/>
      </c>
      <c r="AU23" s="88">
        <f>AD23+AP23</f>
        <v>1123</v>
      </c>
      <c r="AV23" s="323" t="str">
        <f t="shared" ref="AV23" si="50">IFERROR((AU23/AU24),"")</f>
        <v/>
      </c>
      <c r="AW23" s="325">
        <f t="shared" ref="AW23" si="51">IFERROR(AV23/AT23,0)</f>
        <v>0</v>
      </c>
      <c r="AX23" s="326"/>
      <c r="AY23" s="337"/>
      <c r="AZ23" s="132"/>
      <c r="BA23" s="135"/>
      <c r="BB23" s="128"/>
      <c r="BC23" s="339"/>
      <c r="BE23" s="153">
        <f t="shared" si="26"/>
        <v>0</v>
      </c>
      <c r="BF23" s="319" t="str">
        <f>IFERROR((BE23/BE24),"")</f>
        <v/>
      </c>
      <c r="BG23" s="19"/>
      <c r="BH23" s="319" t="str">
        <f t="shared" ref="BH23" si="52">IFERROR((BG23/BG24),"")</f>
        <v/>
      </c>
      <c r="BI23" s="293">
        <f t="shared" ref="BI23" si="53">IFERROR(BH23/BF23,0)</f>
        <v>0</v>
      </c>
      <c r="BJ23" s="30">
        <f>Z23</f>
        <v>1563</v>
      </c>
      <c r="BK23" s="319" t="str">
        <f>IFERROR((BJ23/BJ24),"")</f>
        <v/>
      </c>
      <c r="BL23" s="31">
        <f>AU23+BG23</f>
        <v>1123</v>
      </c>
      <c r="BM23" s="319" t="str">
        <f t="shared" ref="BM23" si="54">IFERROR((BL23/BL24),"")</f>
        <v/>
      </c>
      <c r="BN23" s="293">
        <f t="shared" ref="BN23" si="55">IFERROR(BM23/BK23,0)</f>
        <v>0</v>
      </c>
      <c r="BO23" s="335"/>
      <c r="BP23" s="337"/>
      <c r="BQ23" s="46"/>
      <c r="BR23" s="47"/>
      <c r="BS23" s="47"/>
      <c r="BT23" s="339"/>
      <c r="BU23" s="14"/>
      <c r="BV23" s="153">
        <f t="shared" si="29"/>
        <v>0</v>
      </c>
      <c r="BW23" s="319" t="str">
        <f>IFERROR((BV23/BV24),"")</f>
        <v/>
      </c>
      <c r="BX23" s="19"/>
      <c r="BY23" s="319" t="str">
        <f t="shared" ref="BY23" si="56">IFERROR((BX23/BX24),"")</f>
        <v/>
      </c>
      <c r="BZ23" s="293">
        <f t="shared" ref="BZ23" si="57">IFERROR(BY23/BW23,0)</f>
        <v>0</v>
      </c>
      <c r="CA23" s="30">
        <f>AA23</f>
        <v>1563</v>
      </c>
      <c r="CB23" s="319" t="str">
        <f>IFERROR((CA23/CA24),"")</f>
        <v/>
      </c>
      <c r="CC23" s="31">
        <f>BL23+BX23</f>
        <v>1123</v>
      </c>
      <c r="CD23" s="315" t="str">
        <f t="shared" ref="CD23" si="58">IFERROR((CC23/CC24),"")</f>
        <v/>
      </c>
      <c r="CE23" s="279">
        <f t="shared" ref="CE23" si="59">IFERROR(CD23/CB23,0)</f>
        <v>0</v>
      </c>
      <c r="CF23" s="317"/>
      <c r="CG23" s="318"/>
      <c r="CH23" s="46"/>
      <c r="CI23" s="47"/>
      <c r="CJ23" s="47"/>
      <c r="CK23" s="339"/>
    </row>
    <row r="24" spans="1:89" s="4" customFormat="1" ht="198.75">
      <c r="A24" s="198"/>
      <c r="B24" s="201"/>
      <c r="C24" s="203"/>
      <c r="D24" s="205"/>
      <c r="E24" s="101" t="s">
        <v>127</v>
      </c>
      <c r="F24" s="207"/>
      <c r="G24" s="106" t="s">
        <v>128</v>
      </c>
      <c r="H24" s="184">
        <v>26837</v>
      </c>
      <c r="I24" s="192"/>
      <c r="J24" s="185">
        <v>35802</v>
      </c>
      <c r="K24" s="192"/>
      <c r="L24" s="185">
        <v>45457</v>
      </c>
      <c r="M24" s="192"/>
      <c r="N24" s="185">
        <v>50670</v>
      </c>
      <c r="O24" s="192"/>
      <c r="P24" s="85"/>
      <c r="Q24" s="69"/>
      <c r="R24" s="69"/>
      <c r="S24" s="69"/>
      <c r="T24" s="208" t="s">
        <v>85</v>
      </c>
      <c r="U24" s="209"/>
      <c r="V24" s="209"/>
      <c r="W24" s="210"/>
      <c r="X24" s="85"/>
      <c r="Y24" s="211" t="s">
        <v>85</v>
      </c>
      <c r="Z24" s="212"/>
      <c r="AA24" s="213"/>
      <c r="AB24" s="152">
        <f>H24</f>
        <v>26837</v>
      </c>
      <c r="AC24" s="192"/>
      <c r="AD24" s="185">
        <v>25911</v>
      </c>
      <c r="AE24" s="329"/>
      <c r="AF24" s="330"/>
      <c r="AG24" s="332"/>
      <c r="AH24" s="334"/>
      <c r="AI24" s="175" t="s">
        <v>112</v>
      </c>
      <c r="AJ24" s="168">
        <v>25911</v>
      </c>
      <c r="AK24" s="168" t="s">
        <v>109</v>
      </c>
      <c r="AL24" s="49"/>
      <c r="AN24" s="152">
        <f t="shared" si="23"/>
        <v>0</v>
      </c>
      <c r="AO24" s="324"/>
      <c r="AP24" s="71"/>
      <c r="AQ24" s="324"/>
      <c r="AR24" s="325"/>
      <c r="AS24" s="87">
        <f>Q24</f>
        <v>0</v>
      </c>
      <c r="AT24" s="324"/>
      <c r="AU24" s="89">
        <f>AP24</f>
        <v>0</v>
      </c>
      <c r="AV24" s="324"/>
      <c r="AW24" s="325"/>
      <c r="AX24" s="327"/>
      <c r="AY24" s="338"/>
      <c r="AZ24" s="136"/>
      <c r="BA24" s="137"/>
      <c r="BB24" s="134"/>
      <c r="BC24" s="340"/>
      <c r="BE24" s="154">
        <f t="shared" si="26"/>
        <v>0</v>
      </c>
      <c r="BF24" s="320"/>
      <c r="BG24" s="20"/>
      <c r="BH24" s="320"/>
      <c r="BI24" s="293"/>
      <c r="BJ24" s="32">
        <f>R24</f>
        <v>0</v>
      </c>
      <c r="BK24" s="320"/>
      <c r="BL24" s="33">
        <f>BG24</f>
        <v>0</v>
      </c>
      <c r="BM24" s="320"/>
      <c r="BN24" s="293"/>
      <c r="BO24" s="336"/>
      <c r="BP24" s="338"/>
      <c r="BQ24" s="48"/>
      <c r="BR24" s="49"/>
      <c r="BS24" s="49"/>
      <c r="BT24" s="340"/>
      <c r="BU24" s="14"/>
      <c r="BV24" s="154">
        <f t="shared" si="29"/>
        <v>0</v>
      </c>
      <c r="BW24" s="320"/>
      <c r="BX24" s="20"/>
      <c r="BY24" s="320"/>
      <c r="BZ24" s="293"/>
      <c r="CA24" s="32">
        <f>S24</f>
        <v>0</v>
      </c>
      <c r="CB24" s="320"/>
      <c r="CC24" s="33">
        <f>BX24</f>
        <v>0</v>
      </c>
      <c r="CD24" s="316"/>
      <c r="CE24" s="279"/>
      <c r="CF24" s="281"/>
      <c r="CG24" s="283"/>
      <c r="CH24" s="48"/>
      <c r="CI24" s="49"/>
      <c r="CJ24" s="49"/>
      <c r="CK24" s="340"/>
    </row>
    <row r="25" spans="1:89" s="4" customFormat="1" ht="258.75" customHeight="1">
      <c r="A25" s="197" t="s">
        <v>129</v>
      </c>
      <c r="B25" s="200">
        <v>8</v>
      </c>
      <c r="C25" s="202" t="s">
        <v>130</v>
      </c>
      <c r="D25" s="204" t="s">
        <v>131</v>
      </c>
      <c r="E25" s="102" t="s">
        <v>132</v>
      </c>
      <c r="F25" s="206" t="s">
        <v>63</v>
      </c>
      <c r="G25" s="105" t="s">
        <v>133</v>
      </c>
      <c r="H25" s="182">
        <v>25410</v>
      </c>
      <c r="I25" s="193">
        <f>IFERROR((H25/H26),"")/100</f>
        <v>9.9740932642487044E-3</v>
      </c>
      <c r="J25" s="183">
        <v>26350</v>
      </c>
      <c r="K25" s="193">
        <f>IFERROR((J25/J26),"")/100</f>
        <v>9.9000601142170113E-3</v>
      </c>
      <c r="L25" s="183">
        <v>26980</v>
      </c>
      <c r="M25" s="193">
        <f>IFERROR((L25/L26),"")/100</f>
        <v>9.9001908116835464E-3</v>
      </c>
      <c r="N25" s="183">
        <v>27868</v>
      </c>
      <c r="O25" s="193">
        <f>IFERROR((N25/N26),"")/100</f>
        <v>9.899822380106572E-3</v>
      </c>
      <c r="P25" s="84"/>
      <c r="Q25" s="68"/>
      <c r="R25" s="68"/>
      <c r="S25" s="68"/>
      <c r="T25" s="208" t="s">
        <v>85</v>
      </c>
      <c r="U25" s="209"/>
      <c r="V25" s="209"/>
      <c r="W25" s="210"/>
      <c r="X25" s="84"/>
      <c r="Y25" s="214" t="s">
        <v>85</v>
      </c>
      <c r="Z25" s="215"/>
      <c r="AA25" s="216"/>
      <c r="AB25" s="151">
        <f t="shared" si="21"/>
        <v>25410</v>
      </c>
      <c r="AC25" s="342">
        <f>IFERROR((AB25/AB26),"")/100</f>
        <v>9.9740932642487044E-3</v>
      </c>
      <c r="AD25" s="186">
        <v>25640</v>
      </c>
      <c r="AE25" s="342">
        <f>IFERROR((AD25/AD26),"")/100</f>
        <v>9.9778184223839363E-3</v>
      </c>
      <c r="AF25" s="344">
        <f>IFERROR(AE25/AC25,0)/100</f>
        <v>1.0003734833870648E-2</v>
      </c>
      <c r="AG25" s="331" t="s">
        <v>134</v>
      </c>
      <c r="AH25" s="333" t="s">
        <v>135</v>
      </c>
      <c r="AI25" s="172" t="s">
        <v>108</v>
      </c>
      <c r="AJ25" s="167">
        <v>25640</v>
      </c>
      <c r="AK25" s="167" t="s">
        <v>109</v>
      </c>
      <c r="AL25" s="47"/>
      <c r="AN25" s="151">
        <f t="shared" si="23"/>
        <v>0</v>
      </c>
      <c r="AO25" s="323" t="str">
        <f>IFERROR((AN25/AN26),"")</f>
        <v/>
      </c>
      <c r="AP25" s="70"/>
      <c r="AQ25" s="323" t="str">
        <f t="shared" ref="AQ25" si="60">IFERROR((AP25/AP26),"")</f>
        <v/>
      </c>
      <c r="AR25" s="325">
        <f t="shared" ref="AR25" si="61">IFERROR(AQ25/AO25,0)</f>
        <v>0</v>
      </c>
      <c r="AS25" s="86">
        <f>Q25</f>
        <v>0</v>
      </c>
      <c r="AT25" s="323" t="str">
        <f>IFERROR((AS25/AS26),"")</f>
        <v/>
      </c>
      <c r="AU25" s="88">
        <f>AP25</f>
        <v>0</v>
      </c>
      <c r="AV25" s="323" t="str">
        <f t="shared" ref="AV25" si="62">IFERROR((AU25/AU26),"")</f>
        <v/>
      </c>
      <c r="AW25" s="325">
        <f t="shared" ref="AW25" si="63">IFERROR(AV25/AT25,0)</f>
        <v>0</v>
      </c>
      <c r="AX25" s="326"/>
      <c r="AY25" s="337"/>
      <c r="AZ25" s="132"/>
      <c r="BA25" s="135"/>
      <c r="BB25" s="128"/>
      <c r="BC25" s="339"/>
      <c r="BE25" s="153">
        <f t="shared" si="26"/>
        <v>0</v>
      </c>
      <c r="BF25" s="319" t="str">
        <f>IFERROR((BE25/BE26),"")</f>
        <v/>
      </c>
      <c r="BG25" s="19"/>
      <c r="BH25" s="319" t="str">
        <f t="shared" ref="BH25" si="64">IFERROR((BG25/BG26),"")</f>
        <v/>
      </c>
      <c r="BI25" s="293">
        <f t="shared" ref="BI25" si="65">IFERROR(BH25/BF25,0)</f>
        <v>0</v>
      </c>
      <c r="BJ25" s="30">
        <f>R25</f>
        <v>0</v>
      </c>
      <c r="BK25" s="319" t="str">
        <f>IFERROR((BJ25/BJ26),"")</f>
        <v/>
      </c>
      <c r="BL25" s="31">
        <f>BG25</f>
        <v>0</v>
      </c>
      <c r="BM25" s="319" t="str">
        <f t="shared" ref="BM25" si="66">IFERROR((BL25/BL26),"")</f>
        <v/>
      </c>
      <c r="BN25" s="293">
        <f t="shared" ref="BN25" si="67">IFERROR(BM25/BK25,0)</f>
        <v>0</v>
      </c>
      <c r="BO25" s="335"/>
      <c r="BP25" s="337"/>
      <c r="BQ25" s="42"/>
      <c r="BR25" s="47"/>
      <c r="BS25" s="47"/>
      <c r="BT25" s="339"/>
      <c r="BU25" s="14"/>
      <c r="BV25" s="153">
        <f t="shared" si="29"/>
        <v>0</v>
      </c>
      <c r="BW25" s="319" t="str">
        <f>IFERROR((BV25/BV26),"")</f>
        <v/>
      </c>
      <c r="BX25" s="19"/>
      <c r="BY25" s="319" t="str">
        <f t="shared" ref="BY25" si="68">IFERROR((BX25/BX26),"")</f>
        <v/>
      </c>
      <c r="BZ25" s="293">
        <f t="shared" ref="BZ25" si="69">IFERROR(BY25/BW25,0)</f>
        <v>0</v>
      </c>
      <c r="CA25" s="30">
        <f>S25</f>
        <v>0</v>
      </c>
      <c r="CB25" s="319" t="str">
        <f>IFERROR((CA25/CA26),"")</f>
        <v/>
      </c>
      <c r="CC25" s="31">
        <f>BX25</f>
        <v>0</v>
      </c>
      <c r="CD25" s="315" t="str">
        <f t="shared" ref="CD25" si="70">IFERROR((CC25/CC26),"")</f>
        <v/>
      </c>
      <c r="CE25" s="279">
        <f t="shared" ref="CE25" si="71">IFERROR(CD25/CB25,0)</f>
        <v>0</v>
      </c>
      <c r="CF25" s="317"/>
      <c r="CG25" s="318"/>
      <c r="CH25" s="42"/>
      <c r="CI25" s="47"/>
      <c r="CJ25" s="47"/>
      <c r="CK25" s="339"/>
    </row>
    <row r="26" spans="1:89" s="4" customFormat="1" ht="258.75" customHeight="1">
      <c r="A26" s="198"/>
      <c r="B26" s="201"/>
      <c r="C26" s="203"/>
      <c r="D26" s="205"/>
      <c r="E26" s="101" t="s">
        <v>136</v>
      </c>
      <c r="F26" s="207"/>
      <c r="G26" s="108" t="s">
        <v>137</v>
      </c>
      <c r="H26" s="184">
        <v>25476</v>
      </c>
      <c r="I26" s="194"/>
      <c r="J26" s="185">
        <v>26616</v>
      </c>
      <c r="K26" s="194"/>
      <c r="L26" s="185">
        <v>27252</v>
      </c>
      <c r="M26" s="194"/>
      <c r="N26" s="185">
        <v>28150</v>
      </c>
      <c r="O26" s="194"/>
      <c r="P26" s="85"/>
      <c r="Q26" s="69"/>
      <c r="R26" s="69"/>
      <c r="S26" s="69"/>
      <c r="T26" s="208" t="s">
        <v>85</v>
      </c>
      <c r="U26" s="209"/>
      <c r="V26" s="209"/>
      <c r="W26" s="210"/>
      <c r="X26" s="85"/>
      <c r="Y26" s="211" t="s">
        <v>85</v>
      </c>
      <c r="Z26" s="212"/>
      <c r="AA26" s="213"/>
      <c r="AB26" s="152">
        <f t="shared" si="21"/>
        <v>25476</v>
      </c>
      <c r="AC26" s="343"/>
      <c r="AD26" s="185">
        <v>25697</v>
      </c>
      <c r="AE26" s="343"/>
      <c r="AF26" s="344"/>
      <c r="AG26" s="332"/>
      <c r="AH26" s="334"/>
      <c r="AI26" s="175" t="s">
        <v>108</v>
      </c>
      <c r="AJ26" s="168">
        <v>25697</v>
      </c>
      <c r="AK26" s="168" t="s">
        <v>109</v>
      </c>
      <c r="AL26" s="49"/>
      <c r="AN26" s="152">
        <f t="shared" si="23"/>
        <v>0</v>
      </c>
      <c r="AO26" s="324"/>
      <c r="AP26" s="71"/>
      <c r="AQ26" s="324"/>
      <c r="AR26" s="325"/>
      <c r="AS26" s="87">
        <f>Q26</f>
        <v>0</v>
      </c>
      <c r="AT26" s="324"/>
      <c r="AU26" s="89">
        <f>AP26</f>
        <v>0</v>
      </c>
      <c r="AV26" s="324"/>
      <c r="AW26" s="325"/>
      <c r="AX26" s="327"/>
      <c r="AY26" s="338"/>
      <c r="AZ26" s="136"/>
      <c r="BA26" s="137"/>
      <c r="BB26" s="134"/>
      <c r="BC26" s="340"/>
      <c r="BE26" s="154">
        <f t="shared" si="26"/>
        <v>0</v>
      </c>
      <c r="BF26" s="320"/>
      <c r="BG26" s="20"/>
      <c r="BH26" s="320"/>
      <c r="BI26" s="293"/>
      <c r="BJ26" s="32">
        <f>R26</f>
        <v>0</v>
      </c>
      <c r="BK26" s="320"/>
      <c r="BL26" s="33">
        <f>BG26</f>
        <v>0</v>
      </c>
      <c r="BM26" s="320"/>
      <c r="BN26" s="293"/>
      <c r="BO26" s="336"/>
      <c r="BP26" s="338"/>
      <c r="BQ26" s="48"/>
      <c r="BR26" s="49"/>
      <c r="BS26" s="49"/>
      <c r="BT26" s="340"/>
      <c r="BU26" s="14"/>
      <c r="BV26" s="154">
        <f t="shared" si="29"/>
        <v>0</v>
      </c>
      <c r="BW26" s="320"/>
      <c r="BX26" s="20"/>
      <c r="BY26" s="320"/>
      <c r="BZ26" s="293"/>
      <c r="CA26" s="32">
        <f>S26</f>
        <v>0</v>
      </c>
      <c r="CB26" s="320"/>
      <c r="CC26" s="33">
        <f>BX26</f>
        <v>0</v>
      </c>
      <c r="CD26" s="316"/>
      <c r="CE26" s="279"/>
      <c r="CF26" s="281"/>
      <c r="CG26" s="283"/>
      <c r="CH26" s="48"/>
      <c r="CI26" s="49"/>
      <c r="CJ26" s="49"/>
      <c r="CK26" s="340"/>
    </row>
    <row r="27" spans="1:89" s="4" customFormat="1" ht="249.75" customHeight="1">
      <c r="A27" s="198"/>
      <c r="B27" s="200">
        <v>9</v>
      </c>
      <c r="C27" s="202" t="s">
        <v>138</v>
      </c>
      <c r="D27" s="204" t="s">
        <v>139</v>
      </c>
      <c r="E27" s="102" t="s">
        <v>140</v>
      </c>
      <c r="F27" s="206" t="s">
        <v>63</v>
      </c>
      <c r="G27" s="107" t="s">
        <v>141</v>
      </c>
      <c r="H27" s="77">
        <v>100</v>
      </c>
      <c r="I27" s="191">
        <f>IFERROR((H27/H28),"")/100</f>
        <v>6.3291139240506333E-5</v>
      </c>
      <c r="J27" s="68">
        <v>341</v>
      </c>
      <c r="K27" s="191">
        <f>IFERROR((J27/J28),"")</f>
        <v>9.6874999999999999E-3</v>
      </c>
      <c r="L27" s="68">
        <v>574</v>
      </c>
      <c r="M27" s="191">
        <f>IFERROR((L27/L28),"")</f>
        <v>1.6494252873563219E-2</v>
      </c>
      <c r="N27" s="68">
        <v>185</v>
      </c>
      <c r="O27" s="191">
        <f>IFERROR((N27/N28),"")</f>
        <v>5.8730158730158728E-3</v>
      </c>
      <c r="P27" s="84"/>
      <c r="Q27" s="68"/>
      <c r="R27" s="68"/>
      <c r="S27" s="68"/>
      <c r="T27" s="187">
        <f t="shared" si="16"/>
        <v>100</v>
      </c>
      <c r="U27" s="188">
        <f t="shared" si="17"/>
        <v>441</v>
      </c>
      <c r="V27" s="188">
        <f t="shared" si="18"/>
        <v>1015</v>
      </c>
      <c r="W27" s="189">
        <f t="shared" si="19"/>
        <v>1200</v>
      </c>
      <c r="X27" s="84"/>
      <c r="Y27" s="121">
        <f>H27+Q27</f>
        <v>100</v>
      </c>
      <c r="Z27" s="121">
        <f>Y27+R27</f>
        <v>100</v>
      </c>
      <c r="AA27" s="122">
        <f>Z27+S27</f>
        <v>100</v>
      </c>
      <c r="AB27" s="176">
        <v>110</v>
      </c>
      <c r="AC27" s="191">
        <f>IFERROR((AB27/AB28),"")</f>
        <v>6.962025316455696E-3</v>
      </c>
      <c r="AD27" s="190">
        <v>114</v>
      </c>
      <c r="AE27" s="328">
        <f t="shared" ref="AE27" si="72">IFERROR((AD27/AD28),"")</f>
        <v>7.2829489554717946E-3</v>
      </c>
      <c r="AF27" s="330">
        <f t="shared" ref="AF27" si="73">IFERROR(AE27/AC27,0)</f>
        <v>1.0460963045132214</v>
      </c>
      <c r="AG27" s="331" t="s">
        <v>142</v>
      </c>
      <c r="AH27" s="333" t="s">
        <v>143</v>
      </c>
      <c r="AI27" s="162" t="s">
        <v>144</v>
      </c>
      <c r="AJ27" s="167">
        <v>907</v>
      </c>
      <c r="AK27" s="162" t="s">
        <v>144</v>
      </c>
      <c r="AL27" s="47"/>
      <c r="AN27" s="151">
        <f t="shared" si="23"/>
        <v>0</v>
      </c>
      <c r="AO27" s="323" t="str">
        <f>IFERROR((AN27/AN28),"")</f>
        <v/>
      </c>
      <c r="AP27" s="70"/>
      <c r="AQ27" s="323" t="str">
        <f t="shared" ref="AQ27" si="74">IFERROR((AP27/AP28),"")</f>
        <v/>
      </c>
      <c r="AR27" s="325">
        <f t="shared" ref="AR27" si="75">IFERROR(AQ27/AO27,0)</f>
        <v>0</v>
      </c>
      <c r="AS27" s="86">
        <f>Y27</f>
        <v>100</v>
      </c>
      <c r="AT27" s="323">
        <f>IFERROR((AS27/AS28),"")</f>
        <v>6.3291139240506328E-3</v>
      </c>
      <c r="AU27" s="88">
        <f>AD27+AP27</f>
        <v>114</v>
      </c>
      <c r="AV27" s="323">
        <f t="shared" ref="AV27" si="76">IFERROR((AU27/AU28),"")</f>
        <v>7.2829489554717946E-3</v>
      </c>
      <c r="AW27" s="325">
        <f t="shared" ref="AW27" si="77">IFERROR(AV27/AT27,0)</f>
        <v>1.1507059349645437</v>
      </c>
      <c r="AX27" s="345"/>
      <c r="AY27" s="347"/>
      <c r="AZ27" s="132"/>
      <c r="BA27" s="135"/>
      <c r="BB27" s="128"/>
      <c r="BC27" s="339"/>
      <c r="BE27" s="153">
        <f t="shared" si="26"/>
        <v>0</v>
      </c>
      <c r="BF27" s="319" t="str">
        <f>IFERROR((BE27/BE28),"")</f>
        <v/>
      </c>
      <c r="BG27" s="19"/>
      <c r="BH27" s="319" t="str">
        <f t="shared" ref="BH27" si="78">IFERROR((BG27/BG28),"")</f>
        <v/>
      </c>
      <c r="BI27" s="293">
        <f t="shared" ref="BI27" si="79">IFERROR(BH27/BF27,0)</f>
        <v>0</v>
      </c>
      <c r="BJ27" s="30">
        <f>Z27</f>
        <v>100</v>
      </c>
      <c r="BK27" s="319">
        <f>IFERROR((BJ27/BJ28),"")</f>
        <v>6.3291139240506328E-3</v>
      </c>
      <c r="BL27" s="31">
        <f>AU27+BG27</f>
        <v>114</v>
      </c>
      <c r="BM27" s="319">
        <f t="shared" ref="BM27" si="80">IFERROR((BL27/BL28),"")</f>
        <v>7.2829489554717946E-3</v>
      </c>
      <c r="BN27" s="293">
        <f t="shared" ref="BN27" si="81">IFERROR(BM27/BK27,0)</f>
        <v>1.1507059349645437</v>
      </c>
      <c r="BO27" s="335"/>
      <c r="BP27" s="337"/>
      <c r="BQ27" s="42"/>
      <c r="BR27" s="47"/>
      <c r="BS27" s="47"/>
      <c r="BT27" s="339"/>
      <c r="BU27" s="14"/>
      <c r="BV27" s="153">
        <f t="shared" si="29"/>
        <v>0</v>
      </c>
      <c r="BW27" s="319" t="str">
        <f>IFERROR((BV27/BV28),"")</f>
        <v/>
      </c>
      <c r="BX27" s="19"/>
      <c r="BY27" s="319" t="str">
        <f t="shared" ref="BY27" si="82">IFERROR((BX27/BX28),"")</f>
        <v/>
      </c>
      <c r="BZ27" s="293">
        <f t="shared" ref="BZ27" si="83">IFERROR(BY27/BW27,0)</f>
        <v>0</v>
      </c>
      <c r="CA27" s="30">
        <f>AA27</f>
        <v>100</v>
      </c>
      <c r="CB27" s="319">
        <f>IFERROR((CA27/CA28),"")</f>
        <v>6.3291139240506328E-3</v>
      </c>
      <c r="CC27" s="31">
        <f>BL27+BX27</f>
        <v>114</v>
      </c>
      <c r="CD27" s="315">
        <f t="shared" ref="CD27" si="84">IFERROR((CC27/CC28),"")</f>
        <v>7.2829489554717946E-3</v>
      </c>
      <c r="CE27" s="279">
        <f t="shared" ref="CE27" si="85">IFERROR(CD27/CB27,0)</f>
        <v>1.1507059349645437</v>
      </c>
      <c r="CF27" s="317"/>
      <c r="CG27" s="318"/>
      <c r="CH27" s="42"/>
      <c r="CI27" s="47"/>
      <c r="CJ27" s="47"/>
      <c r="CK27" s="339"/>
    </row>
    <row r="28" spans="1:89" s="4" customFormat="1" ht="249.75" customHeight="1">
      <c r="A28" s="198"/>
      <c r="B28" s="201"/>
      <c r="C28" s="203"/>
      <c r="D28" s="341"/>
      <c r="E28" s="101" t="s">
        <v>145</v>
      </c>
      <c r="F28" s="207"/>
      <c r="G28" s="106" t="s">
        <v>146</v>
      </c>
      <c r="H28" s="79">
        <v>15800</v>
      </c>
      <c r="I28" s="192"/>
      <c r="J28" s="69">
        <v>35200</v>
      </c>
      <c r="K28" s="192"/>
      <c r="L28" s="69">
        <v>34800</v>
      </c>
      <c r="M28" s="192"/>
      <c r="N28" s="69">
        <v>31500</v>
      </c>
      <c r="O28" s="192"/>
      <c r="P28" s="85"/>
      <c r="Q28" s="69"/>
      <c r="R28" s="69"/>
      <c r="S28" s="69"/>
      <c r="T28" s="177">
        <f t="shared" si="16"/>
        <v>15800</v>
      </c>
      <c r="U28" s="178">
        <f t="shared" si="17"/>
        <v>51000</v>
      </c>
      <c r="V28" s="178">
        <f t="shared" si="18"/>
        <v>85800</v>
      </c>
      <c r="W28" s="179">
        <f t="shared" si="19"/>
        <v>117300</v>
      </c>
      <c r="X28" s="85"/>
      <c r="Y28" s="124">
        <f>H28+Q28</f>
        <v>15800</v>
      </c>
      <c r="Z28" s="124">
        <f>Y28+R28</f>
        <v>15800</v>
      </c>
      <c r="AA28" s="125">
        <f>Z28+S28</f>
        <v>15800</v>
      </c>
      <c r="AB28" s="152">
        <f t="shared" si="21"/>
        <v>15800</v>
      </c>
      <c r="AC28" s="192"/>
      <c r="AD28" s="178">
        <v>15653</v>
      </c>
      <c r="AE28" s="329"/>
      <c r="AF28" s="330"/>
      <c r="AG28" s="332"/>
      <c r="AH28" s="334"/>
      <c r="AI28" s="162" t="s">
        <v>144</v>
      </c>
      <c r="AJ28" s="168">
        <v>15899</v>
      </c>
      <c r="AK28" s="162" t="s">
        <v>144</v>
      </c>
      <c r="AL28" s="49"/>
      <c r="AN28" s="152">
        <f t="shared" si="23"/>
        <v>0</v>
      </c>
      <c r="AO28" s="324"/>
      <c r="AP28" s="71"/>
      <c r="AQ28" s="324"/>
      <c r="AR28" s="325"/>
      <c r="AS28" s="87">
        <f>Y28</f>
        <v>15800</v>
      </c>
      <c r="AT28" s="324"/>
      <c r="AU28" s="89">
        <f>AD28+AP28</f>
        <v>15653</v>
      </c>
      <c r="AV28" s="324"/>
      <c r="AW28" s="325"/>
      <c r="AX28" s="346"/>
      <c r="AY28" s="348"/>
      <c r="AZ28" s="136"/>
      <c r="BA28" s="137"/>
      <c r="BB28" s="134"/>
      <c r="BC28" s="340"/>
      <c r="BE28" s="154">
        <f t="shared" si="26"/>
        <v>0</v>
      </c>
      <c r="BF28" s="320"/>
      <c r="BG28" s="20"/>
      <c r="BH28" s="320"/>
      <c r="BI28" s="293"/>
      <c r="BJ28" s="32">
        <f>Z28</f>
        <v>15800</v>
      </c>
      <c r="BK28" s="320"/>
      <c r="BL28" s="33">
        <f>AU28+BG28</f>
        <v>15653</v>
      </c>
      <c r="BM28" s="320"/>
      <c r="BN28" s="293"/>
      <c r="BO28" s="336"/>
      <c r="BP28" s="338"/>
      <c r="BQ28" s="48"/>
      <c r="BR28" s="49"/>
      <c r="BS28" s="49"/>
      <c r="BT28" s="340"/>
      <c r="BU28" s="14"/>
      <c r="BV28" s="154">
        <f t="shared" si="29"/>
        <v>0</v>
      </c>
      <c r="BW28" s="320"/>
      <c r="BX28" s="20"/>
      <c r="BY28" s="320"/>
      <c r="BZ28" s="293"/>
      <c r="CA28" s="32">
        <f>AA28</f>
        <v>15800</v>
      </c>
      <c r="CB28" s="320"/>
      <c r="CC28" s="33">
        <f>BL28+BX28</f>
        <v>15653</v>
      </c>
      <c r="CD28" s="316"/>
      <c r="CE28" s="279"/>
      <c r="CF28" s="281"/>
      <c r="CG28" s="283"/>
      <c r="CH28" s="48"/>
      <c r="CI28" s="49"/>
      <c r="CJ28" s="49"/>
      <c r="CK28" s="340"/>
    </row>
    <row r="29" spans="1:89" s="4" customFormat="1" ht="227.25">
      <c r="A29" s="198"/>
      <c r="B29" s="200">
        <v>10</v>
      </c>
      <c r="C29" s="202" t="s">
        <v>147</v>
      </c>
      <c r="D29" s="204" t="s">
        <v>148</v>
      </c>
      <c r="E29" s="100" t="s">
        <v>149</v>
      </c>
      <c r="F29" s="206" t="s">
        <v>63</v>
      </c>
      <c r="G29" s="107" t="s">
        <v>150</v>
      </c>
      <c r="H29" s="182">
        <v>35</v>
      </c>
      <c r="I29" s="195">
        <f>IFERROR((H29/H30),"")</f>
        <v>3.54251012145749E-2</v>
      </c>
      <c r="J29" s="183">
        <v>300</v>
      </c>
      <c r="K29" s="195">
        <f>IFERROR((J29/J30),"")</f>
        <v>0.375</v>
      </c>
      <c r="L29" s="183">
        <v>320</v>
      </c>
      <c r="M29" s="195">
        <f>IFERROR((L29/L30),"")</f>
        <v>0.4</v>
      </c>
      <c r="N29" s="183">
        <v>65</v>
      </c>
      <c r="O29" s="195">
        <f>IFERROR((N29/N30),"")</f>
        <v>8.1250000000000003E-2</v>
      </c>
      <c r="P29" s="84"/>
      <c r="Q29" s="68"/>
      <c r="R29" s="68"/>
      <c r="S29" s="68"/>
      <c r="T29" s="217" t="s">
        <v>151</v>
      </c>
      <c r="U29" s="218"/>
      <c r="V29" s="218"/>
      <c r="W29" s="219"/>
      <c r="X29" s="84"/>
      <c r="Y29" s="223" t="s">
        <v>151</v>
      </c>
      <c r="Z29" s="218"/>
      <c r="AA29" s="219"/>
      <c r="AB29" s="151">
        <f t="shared" si="21"/>
        <v>35</v>
      </c>
      <c r="AC29" s="191">
        <f>IFERROR((AB29/AB30),"")</f>
        <v>3.54251012145749E-2</v>
      </c>
      <c r="AD29" s="186">
        <v>35</v>
      </c>
      <c r="AE29" s="328">
        <f t="shared" ref="AE29" si="86">IFERROR((AD29/AD30),"")</f>
        <v>3.54251012145749E-2</v>
      </c>
      <c r="AF29" s="330">
        <f t="shared" ref="AF29" si="87">IFERROR(AE29/AC29,0)</f>
        <v>1</v>
      </c>
      <c r="AG29" s="331" t="s">
        <v>152</v>
      </c>
      <c r="AH29" s="333" t="s">
        <v>153</v>
      </c>
      <c r="AI29" s="172" t="s">
        <v>108</v>
      </c>
      <c r="AJ29" s="167">
        <v>35</v>
      </c>
      <c r="AK29" s="172" t="s">
        <v>108</v>
      </c>
      <c r="AL29" s="47" t="s">
        <v>154</v>
      </c>
      <c r="AN29" s="151">
        <f t="shared" si="23"/>
        <v>0</v>
      </c>
      <c r="AO29" s="323" t="str">
        <f>IFERROR((AN29/AN30),"")</f>
        <v/>
      </c>
      <c r="AP29" s="70"/>
      <c r="AQ29" s="323" t="str">
        <f t="shared" ref="AQ29" si="88">IFERROR((AP29/AP30),"")</f>
        <v/>
      </c>
      <c r="AR29" s="325">
        <f t="shared" ref="AR29" si="89">IFERROR(AQ29/AO29,0)</f>
        <v>0</v>
      </c>
      <c r="AS29" s="86">
        <f>Q29</f>
        <v>0</v>
      </c>
      <c r="AT29" s="323" t="str">
        <f>IFERROR((AS29/AS30),"")</f>
        <v/>
      </c>
      <c r="AU29" s="88">
        <f>AP29</f>
        <v>0</v>
      </c>
      <c r="AV29" s="323" t="str">
        <f t="shared" ref="AV29" si="90">IFERROR((AU29/AU30),"")</f>
        <v/>
      </c>
      <c r="AW29" s="325">
        <f t="shared" ref="AW29" si="91">IFERROR(AV29/AT29,0)</f>
        <v>0</v>
      </c>
      <c r="AX29" s="350"/>
      <c r="AY29" s="347"/>
      <c r="AZ29" s="132"/>
      <c r="BA29" s="138"/>
      <c r="BB29" s="128"/>
      <c r="BC29" s="339"/>
      <c r="BE29" s="153">
        <f t="shared" si="26"/>
        <v>0</v>
      </c>
      <c r="BF29" s="319" t="str">
        <f>IFERROR((BE29/BE30),"")</f>
        <v/>
      </c>
      <c r="BG29" s="19"/>
      <c r="BH29" s="319" t="str">
        <f t="shared" ref="BH29" si="92">IFERROR((BG29/BG30),"")</f>
        <v/>
      </c>
      <c r="BI29" s="293">
        <f t="shared" ref="BI29" si="93">IFERROR(BH29/BF29,0)</f>
        <v>0</v>
      </c>
      <c r="BJ29" s="30">
        <f>R29</f>
        <v>0</v>
      </c>
      <c r="BK29" s="319" t="str">
        <f>IFERROR((BJ29/BJ30),"")</f>
        <v/>
      </c>
      <c r="BL29" s="31">
        <f>BG29</f>
        <v>0</v>
      </c>
      <c r="BM29" s="319" t="str">
        <f t="shared" ref="BM29" si="94">IFERROR((BL29/BL30),"")</f>
        <v/>
      </c>
      <c r="BN29" s="293">
        <f t="shared" ref="BN29" si="95">IFERROR(BM29/BK29,0)</f>
        <v>0</v>
      </c>
      <c r="BO29" s="335"/>
      <c r="BP29" s="337"/>
      <c r="BQ29" s="42"/>
      <c r="BR29" s="47"/>
      <c r="BS29" s="47"/>
      <c r="BT29" s="339"/>
      <c r="BU29" s="14"/>
      <c r="BV29" s="153">
        <f t="shared" si="29"/>
        <v>0</v>
      </c>
      <c r="BW29" s="319" t="str">
        <f>IFERROR((BV29/BV30),"")</f>
        <v/>
      </c>
      <c r="BX29" s="19"/>
      <c r="BY29" s="319" t="str">
        <f t="shared" ref="BY29" si="96">IFERROR((BX29/BX30),"")</f>
        <v/>
      </c>
      <c r="BZ29" s="293">
        <f t="shared" ref="BZ29" si="97">IFERROR(BY29/BW29,0)</f>
        <v>0</v>
      </c>
      <c r="CA29" s="30">
        <f>S29</f>
        <v>0</v>
      </c>
      <c r="CB29" s="319" t="str">
        <f>IFERROR((CA29/CA30),"")</f>
        <v/>
      </c>
      <c r="CC29" s="31">
        <f>BX29</f>
        <v>0</v>
      </c>
      <c r="CD29" s="315" t="str">
        <f t="shared" ref="CD29" si="98">IFERROR((CC29/CC30),"")</f>
        <v/>
      </c>
      <c r="CE29" s="279">
        <f t="shared" ref="CE29" si="99">IFERROR(CD29/CB29,0)</f>
        <v>0</v>
      </c>
      <c r="CF29" s="317"/>
      <c r="CG29" s="318"/>
      <c r="CH29" s="42"/>
      <c r="CI29" s="47"/>
      <c r="CJ29" s="47"/>
      <c r="CK29" s="339"/>
    </row>
    <row r="30" spans="1:89" s="4" customFormat="1" ht="227.25">
      <c r="A30" s="198"/>
      <c r="B30" s="201"/>
      <c r="C30" s="203"/>
      <c r="D30" s="205"/>
      <c r="E30" s="101" t="s">
        <v>155</v>
      </c>
      <c r="F30" s="207"/>
      <c r="G30" s="106" t="s">
        <v>156</v>
      </c>
      <c r="H30" s="184">
        <v>988</v>
      </c>
      <c r="I30" s="196"/>
      <c r="J30" s="185">
        <v>800</v>
      </c>
      <c r="K30" s="196"/>
      <c r="L30" s="185">
        <v>800</v>
      </c>
      <c r="M30" s="196"/>
      <c r="N30" s="185">
        <v>800</v>
      </c>
      <c r="O30" s="196"/>
      <c r="P30" s="85"/>
      <c r="Q30" s="69"/>
      <c r="R30" s="69"/>
      <c r="S30" s="69"/>
      <c r="T30" s="220"/>
      <c r="U30" s="221"/>
      <c r="V30" s="221"/>
      <c r="W30" s="222"/>
      <c r="X30" s="85"/>
      <c r="Y30" s="224"/>
      <c r="Z30" s="221"/>
      <c r="AA30" s="222"/>
      <c r="AB30" s="152">
        <f>H30</f>
        <v>988</v>
      </c>
      <c r="AC30" s="192"/>
      <c r="AD30" s="185">
        <v>988</v>
      </c>
      <c r="AE30" s="329"/>
      <c r="AF30" s="330"/>
      <c r="AG30" s="332"/>
      <c r="AH30" s="334"/>
      <c r="AI30" s="175" t="s">
        <v>108</v>
      </c>
      <c r="AJ30" s="168">
        <v>200</v>
      </c>
      <c r="AK30" s="175" t="s">
        <v>108</v>
      </c>
      <c r="AL30" s="49" t="s">
        <v>154</v>
      </c>
      <c r="AN30" s="152">
        <f t="shared" si="23"/>
        <v>0</v>
      </c>
      <c r="AO30" s="324"/>
      <c r="AP30" s="71"/>
      <c r="AQ30" s="324"/>
      <c r="AR30" s="325"/>
      <c r="AS30" s="87">
        <f>Q30</f>
        <v>0</v>
      </c>
      <c r="AT30" s="324"/>
      <c r="AU30" s="89">
        <f>AP30</f>
        <v>0</v>
      </c>
      <c r="AV30" s="324"/>
      <c r="AW30" s="325"/>
      <c r="AX30" s="351"/>
      <c r="AY30" s="348"/>
      <c r="AZ30" s="129"/>
      <c r="BA30" s="139"/>
      <c r="BB30" s="134"/>
      <c r="BC30" s="340"/>
      <c r="BE30" s="154">
        <f t="shared" si="26"/>
        <v>0</v>
      </c>
      <c r="BF30" s="320"/>
      <c r="BG30" s="20"/>
      <c r="BH30" s="320"/>
      <c r="BI30" s="293"/>
      <c r="BJ30" s="32">
        <f>R30</f>
        <v>0</v>
      </c>
      <c r="BK30" s="320"/>
      <c r="BL30" s="33">
        <f>BG30</f>
        <v>0</v>
      </c>
      <c r="BM30" s="320"/>
      <c r="BN30" s="293"/>
      <c r="BO30" s="336"/>
      <c r="BP30" s="338"/>
      <c r="BQ30" s="48"/>
      <c r="BR30" s="49"/>
      <c r="BS30" s="49"/>
      <c r="BT30" s="340"/>
      <c r="BU30" s="14"/>
      <c r="BV30" s="154">
        <f t="shared" si="29"/>
        <v>0</v>
      </c>
      <c r="BW30" s="320"/>
      <c r="BX30" s="20"/>
      <c r="BY30" s="320"/>
      <c r="BZ30" s="293"/>
      <c r="CA30" s="32">
        <f>S30</f>
        <v>0</v>
      </c>
      <c r="CB30" s="320"/>
      <c r="CC30" s="33">
        <f>BX30</f>
        <v>0</v>
      </c>
      <c r="CD30" s="316"/>
      <c r="CE30" s="279"/>
      <c r="CF30" s="281"/>
      <c r="CG30" s="283"/>
      <c r="CH30" s="48"/>
      <c r="CI30" s="49"/>
      <c r="CJ30" s="49"/>
      <c r="CK30" s="340"/>
    </row>
    <row r="31" spans="1:89" s="4" customFormat="1" ht="276.75" customHeight="1">
      <c r="A31" s="198"/>
      <c r="B31" s="200">
        <v>11</v>
      </c>
      <c r="C31" s="202" t="s">
        <v>157</v>
      </c>
      <c r="D31" s="204" t="s">
        <v>158</v>
      </c>
      <c r="E31" s="102" t="s">
        <v>159</v>
      </c>
      <c r="F31" s="206" t="s">
        <v>63</v>
      </c>
      <c r="G31" s="107" t="s">
        <v>160</v>
      </c>
      <c r="H31" s="77">
        <v>3233</v>
      </c>
      <c r="I31" s="191">
        <f>IFERROR((H31/H32),"")</f>
        <v>0.26413398692810458</v>
      </c>
      <c r="J31" s="68">
        <v>12599</v>
      </c>
      <c r="K31" s="191">
        <f>IFERROR((J31/J32),"")</f>
        <v>0.17215276354444217</v>
      </c>
      <c r="L31" s="68">
        <v>15818</v>
      </c>
      <c r="M31" s="191">
        <f>IFERROR((L31/L32),"")</f>
        <v>0.20025066146776216</v>
      </c>
      <c r="N31" s="68">
        <v>15811</v>
      </c>
      <c r="O31" s="191">
        <f>IFERROR((N31/N32),"")</f>
        <v>0.23918009227743742</v>
      </c>
      <c r="P31" s="84"/>
      <c r="Q31" s="68"/>
      <c r="R31" s="68"/>
      <c r="S31" s="68"/>
      <c r="T31" s="182">
        <f t="shared" si="16"/>
        <v>3233</v>
      </c>
      <c r="U31" s="183">
        <f t="shared" si="17"/>
        <v>15832</v>
      </c>
      <c r="V31" s="183">
        <f t="shared" si="18"/>
        <v>31650</v>
      </c>
      <c r="W31" s="180">
        <f t="shared" si="19"/>
        <v>47461</v>
      </c>
      <c r="X31" s="84"/>
      <c r="Y31" s="121">
        <f>H31+Q31</f>
        <v>3233</v>
      </c>
      <c r="Z31" s="121">
        <f t="shared" ref="Z31:AA34" si="100">Y31+R31</f>
        <v>3233</v>
      </c>
      <c r="AA31" s="122">
        <f t="shared" si="100"/>
        <v>3233</v>
      </c>
      <c r="AB31" s="151">
        <f t="shared" si="21"/>
        <v>3233</v>
      </c>
      <c r="AC31" s="191">
        <f>IFERROR((AB31/AB32),"")</f>
        <v>0.26413398692810458</v>
      </c>
      <c r="AD31" s="186">
        <v>3043</v>
      </c>
      <c r="AE31" s="328">
        <f t="shared" ref="AE31" si="101">IFERROR((AD31/AD32),"")</f>
        <v>0.22510726438822312</v>
      </c>
      <c r="AF31" s="330">
        <f t="shared" ref="AF31" si="102">IFERROR(AE31/AC31,0)</f>
        <v>0.85224649431235722</v>
      </c>
      <c r="AG31" s="331" t="s">
        <v>125</v>
      </c>
      <c r="AH31" s="333" t="s">
        <v>161</v>
      </c>
      <c r="AI31" s="169" t="s">
        <v>112</v>
      </c>
      <c r="AJ31" s="163">
        <v>3025</v>
      </c>
      <c r="AK31" s="169" t="s">
        <v>162</v>
      </c>
      <c r="AL31" s="50"/>
      <c r="AN31" s="151">
        <f t="shared" si="23"/>
        <v>0</v>
      </c>
      <c r="AO31" s="323" t="str">
        <f>IFERROR((AN31/AN32),"")</f>
        <v/>
      </c>
      <c r="AP31" s="70"/>
      <c r="AQ31" s="323" t="str">
        <f t="shared" ref="AQ31" si="103">IFERROR((AP31/AP32),"")</f>
        <v/>
      </c>
      <c r="AR31" s="325">
        <f t="shared" ref="AR31" si="104">IFERROR(AQ31/AO31,0)</f>
        <v>0</v>
      </c>
      <c r="AS31" s="86">
        <f>Y31</f>
        <v>3233</v>
      </c>
      <c r="AT31" s="323">
        <f>IFERROR((AS31/AS32),"")</f>
        <v>0.26413398692810458</v>
      </c>
      <c r="AU31" s="88">
        <f>AD31+AP31</f>
        <v>3043</v>
      </c>
      <c r="AV31" s="323">
        <f t="shared" ref="AV31" si="105">IFERROR((AU31/AU32),"")</f>
        <v>0.22510726438822312</v>
      </c>
      <c r="AW31" s="325">
        <f t="shared" ref="AW31" si="106">IFERROR(AV31/AT31,0)</f>
        <v>0.85224649431235722</v>
      </c>
      <c r="AX31" s="326"/>
      <c r="AY31" s="337"/>
      <c r="AZ31" s="138"/>
      <c r="BA31" s="138"/>
      <c r="BB31" s="128"/>
      <c r="BC31" s="339"/>
      <c r="BE31" s="153">
        <f t="shared" si="26"/>
        <v>0</v>
      </c>
      <c r="BF31" s="319" t="str">
        <f>IFERROR((BE31/BE32),"")</f>
        <v/>
      </c>
      <c r="BG31" s="19"/>
      <c r="BH31" s="319" t="str">
        <f t="shared" ref="BH31" si="107">IFERROR((BG31/BG32),"")</f>
        <v/>
      </c>
      <c r="BI31" s="293">
        <f t="shared" ref="BI31" si="108">IFERROR(BH31/BF31,0)</f>
        <v>0</v>
      </c>
      <c r="BJ31" s="30">
        <f>Z31</f>
        <v>3233</v>
      </c>
      <c r="BK31" s="319">
        <f>IFERROR((BJ31/BJ32),"")</f>
        <v>0.26413398692810458</v>
      </c>
      <c r="BL31" s="31">
        <f>AU31+BG31</f>
        <v>3043</v>
      </c>
      <c r="BM31" s="319">
        <f t="shared" ref="BM31" si="109">IFERROR((BL31/BL32),"")</f>
        <v>0.22510726438822312</v>
      </c>
      <c r="BN31" s="293">
        <f t="shared" ref="BN31" si="110">IFERROR(BM31/BK31,0)</f>
        <v>0.85224649431235722</v>
      </c>
      <c r="BO31" s="335"/>
      <c r="BP31" s="337"/>
      <c r="BQ31" s="46"/>
      <c r="BR31" s="50"/>
      <c r="BS31" s="50"/>
      <c r="BT31" s="339"/>
      <c r="BU31" s="14"/>
      <c r="BV31" s="153">
        <f t="shared" si="29"/>
        <v>0</v>
      </c>
      <c r="BW31" s="319" t="str">
        <f>IFERROR((BV31/BV32),"")</f>
        <v/>
      </c>
      <c r="BX31" s="19"/>
      <c r="BY31" s="319" t="str">
        <f t="shared" ref="BY31" si="111">IFERROR((BX31/BX32),"")</f>
        <v/>
      </c>
      <c r="BZ31" s="293">
        <f t="shared" ref="BZ31" si="112">IFERROR(BY31/BW31,0)</f>
        <v>0</v>
      </c>
      <c r="CA31" s="30">
        <f>AA31</f>
        <v>3233</v>
      </c>
      <c r="CB31" s="319">
        <f>IFERROR((CA31/CA32),"")</f>
        <v>0.26413398692810458</v>
      </c>
      <c r="CC31" s="31">
        <f>BL31+BX31</f>
        <v>3043</v>
      </c>
      <c r="CD31" s="315">
        <f t="shared" ref="CD31" si="113">IFERROR((CC31/CC32),"")</f>
        <v>0.22510726438822312</v>
      </c>
      <c r="CE31" s="279">
        <f t="shared" ref="CE31" si="114">IFERROR(CD31/CB31,0)</f>
        <v>0.85224649431235722</v>
      </c>
      <c r="CF31" s="317"/>
      <c r="CG31" s="318"/>
      <c r="CH31" s="46"/>
      <c r="CI31" s="50"/>
      <c r="CJ31" s="50"/>
      <c r="CK31" s="339"/>
    </row>
    <row r="32" spans="1:89" s="4" customFormat="1" ht="276.75" customHeight="1">
      <c r="A32" s="198"/>
      <c r="B32" s="201"/>
      <c r="C32" s="203"/>
      <c r="D32" s="205"/>
      <c r="E32" s="101" t="s">
        <v>163</v>
      </c>
      <c r="F32" s="207"/>
      <c r="G32" s="106" t="s">
        <v>164</v>
      </c>
      <c r="H32" s="78">
        <v>12240</v>
      </c>
      <c r="I32" s="192"/>
      <c r="J32" s="69">
        <v>73185</v>
      </c>
      <c r="K32" s="192"/>
      <c r="L32" s="69">
        <v>78991</v>
      </c>
      <c r="M32" s="192"/>
      <c r="N32" s="69">
        <v>66105</v>
      </c>
      <c r="O32" s="192"/>
      <c r="P32" s="85"/>
      <c r="Q32" s="69"/>
      <c r="R32" s="69"/>
      <c r="S32" s="69"/>
      <c r="T32" s="184">
        <f t="shared" si="16"/>
        <v>12240</v>
      </c>
      <c r="U32" s="185">
        <f t="shared" si="17"/>
        <v>85425</v>
      </c>
      <c r="V32" s="185">
        <f t="shared" si="18"/>
        <v>164416</v>
      </c>
      <c r="W32" s="181">
        <f t="shared" si="19"/>
        <v>230521</v>
      </c>
      <c r="X32" s="85"/>
      <c r="Y32" s="124">
        <f>H32+Q32</f>
        <v>12240</v>
      </c>
      <c r="Z32" s="124">
        <f t="shared" si="100"/>
        <v>12240</v>
      </c>
      <c r="AA32" s="125">
        <f t="shared" si="100"/>
        <v>12240</v>
      </c>
      <c r="AB32" s="152">
        <f t="shared" si="21"/>
        <v>12240</v>
      </c>
      <c r="AC32" s="192"/>
      <c r="AD32" s="185">
        <v>13518</v>
      </c>
      <c r="AE32" s="329"/>
      <c r="AF32" s="330"/>
      <c r="AG32" s="332"/>
      <c r="AH32" s="334"/>
      <c r="AI32" s="168" t="s">
        <v>108</v>
      </c>
      <c r="AJ32" s="168">
        <v>13423</v>
      </c>
      <c r="AK32" s="168" t="s">
        <v>108</v>
      </c>
      <c r="AL32" s="49"/>
      <c r="AN32" s="152">
        <f t="shared" si="23"/>
        <v>0</v>
      </c>
      <c r="AO32" s="324"/>
      <c r="AP32" s="71"/>
      <c r="AQ32" s="324"/>
      <c r="AR32" s="325"/>
      <c r="AS32" s="87">
        <f>Y32</f>
        <v>12240</v>
      </c>
      <c r="AT32" s="324"/>
      <c r="AU32" s="89">
        <f>AD32+AP32</f>
        <v>13518</v>
      </c>
      <c r="AV32" s="324"/>
      <c r="AW32" s="325"/>
      <c r="AX32" s="327"/>
      <c r="AY32" s="338"/>
      <c r="AZ32" s="139"/>
      <c r="BA32" s="139"/>
      <c r="BB32" s="134"/>
      <c r="BC32" s="340"/>
      <c r="BE32" s="154">
        <f t="shared" si="26"/>
        <v>0</v>
      </c>
      <c r="BF32" s="320"/>
      <c r="BG32" s="20"/>
      <c r="BH32" s="320"/>
      <c r="BI32" s="293"/>
      <c r="BJ32" s="32">
        <f>Z32</f>
        <v>12240</v>
      </c>
      <c r="BK32" s="320"/>
      <c r="BL32" s="33">
        <f>AU32+BG32</f>
        <v>13518</v>
      </c>
      <c r="BM32" s="320"/>
      <c r="BN32" s="293"/>
      <c r="BO32" s="336"/>
      <c r="BP32" s="338"/>
      <c r="BQ32" s="48"/>
      <c r="BR32" s="49"/>
      <c r="BS32" s="49"/>
      <c r="BT32" s="340"/>
      <c r="BU32" s="14"/>
      <c r="BV32" s="154">
        <f t="shared" si="29"/>
        <v>0</v>
      </c>
      <c r="BW32" s="320"/>
      <c r="BX32" s="20"/>
      <c r="BY32" s="320"/>
      <c r="BZ32" s="293"/>
      <c r="CA32" s="32">
        <f>AA32</f>
        <v>12240</v>
      </c>
      <c r="CB32" s="320"/>
      <c r="CC32" s="33">
        <f>BL32+BX32</f>
        <v>13518</v>
      </c>
      <c r="CD32" s="316"/>
      <c r="CE32" s="279"/>
      <c r="CF32" s="281"/>
      <c r="CG32" s="283"/>
      <c r="CH32" s="48"/>
      <c r="CI32" s="49"/>
      <c r="CJ32" s="49"/>
      <c r="CK32" s="340"/>
    </row>
    <row r="33" spans="1:89" s="4" customFormat="1" ht="276.75" customHeight="1">
      <c r="A33" s="198"/>
      <c r="B33" s="225">
        <v>12</v>
      </c>
      <c r="C33" s="202" t="s">
        <v>165</v>
      </c>
      <c r="D33" s="204" t="s">
        <v>166</v>
      </c>
      <c r="E33" s="102" t="s">
        <v>167</v>
      </c>
      <c r="F33" s="206" t="s">
        <v>63</v>
      </c>
      <c r="G33" s="107" t="s">
        <v>168</v>
      </c>
      <c r="H33" s="77">
        <v>9007</v>
      </c>
      <c r="I33" s="191">
        <f>IFERROR((H33/H34),"")</f>
        <v>0.73586601307189548</v>
      </c>
      <c r="J33" s="68">
        <v>60586</v>
      </c>
      <c r="K33" s="191">
        <f>IFERROR((J33/J34),"")</f>
        <v>0.8278472364555578</v>
      </c>
      <c r="L33" s="68">
        <v>63173</v>
      </c>
      <c r="M33" s="191">
        <f>IFERROR((L33/L34),"")</f>
        <v>0.79974933853223784</v>
      </c>
      <c r="N33" s="68">
        <v>50294</v>
      </c>
      <c r="O33" s="191">
        <f>IFERROR((N33/N34),"")</f>
        <v>0.76081990772256258</v>
      </c>
      <c r="P33" s="84"/>
      <c r="Q33" s="68"/>
      <c r="R33" s="68"/>
      <c r="S33" s="68"/>
      <c r="T33" s="182">
        <f t="shared" si="16"/>
        <v>9007</v>
      </c>
      <c r="U33" s="183">
        <f t="shared" si="17"/>
        <v>69593</v>
      </c>
      <c r="V33" s="183">
        <f t="shared" si="18"/>
        <v>132766</v>
      </c>
      <c r="W33" s="180">
        <f t="shared" si="19"/>
        <v>183060</v>
      </c>
      <c r="X33" s="84"/>
      <c r="Y33" s="121">
        <f>H33+Q33</f>
        <v>9007</v>
      </c>
      <c r="Z33" s="121">
        <f t="shared" si="100"/>
        <v>9007</v>
      </c>
      <c r="AA33" s="122">
        <f t="shared" si="100"/>
        <v>9007</v>
      </c>
      <c r="AB33" s="151">
        <f t="shared" si="21"/>
        <v>9007</v>
      </c>
      <c r="AC33" s="191">
        <f>IFERROR((AB33/AB34),"")</f>
        <v>0.73586601307189548</v>
      </c>
      <c r="AD33" s="186">
        <v>10475</v>
      </c>
      <c r="AE33" s="328">
        <f t="shared" ref="AE33" si="115">IFERROR((AD33/AD34),"")</f>
        <v>0.77489273561177685</v>
      </c>
      <c r="AF33" s="330">
        <f t="shared" ref="AF33" si="116">IFERROR(AE33/AC33,0)</f>
        <v>1.053035093137354</v>
      </c>
      <c r="AG33" s="331" t="s">
        <v>125</v>
      </c>
      <c r="AH33" s="333" t="s">
        <v>169</v>
      </c>
      <c r="AI33" s="163" t="s">
        <v>108</v>
      </c>
      <c r="AJ33" s="163">
        <v>10396</v>
      </c>
      <c r="AK33" s="163" t="s">
        <v>108</v>
      </c>
      <c r="AL33" s="44"/>
      <c r="AN33" s="151">
        <f t="shared" si="23"/>
        <v>0</v>
      </c>
      <c r="AO33" s="323" t="str">
        <f>IFERROR((AN33/AN34),"")</f>
        <v/>
      </c>
      <c r="AP33" s="70"/>
      <c r="AQ33" s="323" t="str">
        <f t="shared" ref="AQ33" si="117">IFERROR((AP33/AP34),"")</f>
        <v/>
      </c>
      <c r="AR33" s="325">
        <f t="shared" ref="AR33" si="118">IFERROR(AQ33/AO33,0)</f>
        <v>0</v>
      </c>
      <c r="AS33" s="86">
        <f>Y33</f>
        <v>9007</v>
      </c>
      <c r="AT33" s="323">
        <f>IFERROR((AS33/AS34),"")</f>
        <v>0.73586601307189548</v>
      </c>
      <c r="AU33" s="88">
        <f>AD33+AP33</f>
        <v>10475</v>
      </c>
      <c r="AV33" s="323">
        <f t="shared" ref="AV33" si="119">IFERROR((AU33/AU34),"")</f>
        <v>0.77489273561177685</v>
      </c>
      <c r="AW33" s="325">
        <f t="shared" ref="AW33" si="120">IFERROR(AV33/AT33,0)</f>
        <v>1.053035093137354</v>
      </c>
      <c r="AX33" s="326"/>
      <c r="AY33" s="337"/>
      <c r="AZ33" s="138"/>
      <c r="BA33" s="138"/>
      <c r="BB33" s="128"/>
      <c r="BC33" s="339"/>
      <c r="BE33" s="153">
        <f t="shared" si="26"/>
        <v>0</v>
      </c>
      <c r="BF33" s="319" t="str">
        <f>IFERROR((BE33/BE34),"")</f>
        <v/>
      </c>
      <c r="BG33" s="19"/>
      <c r="BH33" s="319" t="str">
        <f t="shared" ref="BH33" si="121">IFERROR((BG33/BG34),"")</f>
        <v/>
      </c>
      <c r="BI33" s="293">
        <f t="shared" ref="BI33" si="122">IFERROR(BH33/BF33,0)</f>
        <v>0</v>
      </c>
      <c r="BJ33" s="30">
        <f>Z33</f>
        <v>9007</v>
      </c>
      <c r="BK33" s="319">
        <f>IFERROR((BJ33/BJ34),"")</f>
        <v>0.73586601307189548</v>
      </c>
      <c r="BL33" s="31">
        <f>AU33+BG33</f>
        <v>10475</v>
      </c>
      <c r="BM33" s="319">
        <f t="shared" ref="BM33" si="123">IFERROR((BL33/BL34),"")</f>
        <v>0.77489273561177685</v>
      </c>
      <c r="BN33" s="293">
        <f t="shared" ref="BN33" si="124">IFERROR(BM33/BK33,0)</f>
        <v>1.053035093137354</v>
      </c>
      <c r="BO33" s="335"/>
      <c r="BP33" s="337"/>
      <c r="BQ33" s="42"/>
      <c r="BR33" s="44"/>
      <c r="BS33" s="44"/>
      <c r="BT33" s="339"/>
      <c r="BU33" s="14"/>
      <c r="BV33" s="153">
        <f t="shared" si="29"/>
        <v>0</v>
      </c>
      <c r="BW33" s="319" t="str">
        <f>IFERROR((BV33/BV34),"")</f>
        <v/>
      </c>
      <c r="BX33" s="19"/>
      <c r="BY33" s="319" t="str">
        <f t="shared" ref="BY33" si="125">IFERROR((BX33/BX34),"")</f>
        <v/>
      </c>
      <c r="BZ33" s="293">
        <f t="shared" ref="BZ33" si="126">IFERROR(BY33/BW33,0)</f>
        <v>0</v>
      </c>
      <c r="CA33" s="30">
        <f>AA33</f>
        <v>9007</v>
      </c>
      <c r="CB33" s="319">
        <f>IFERROR((CA33/CA34),"")</f>
        <v>0.73586601307189548</v>
      </c>
      <c r="CC33" s="31">
        <f>BL33+BX33</f>
        <v>10475</v>
      </c>
      <c r="CD33" s="315">
        <f t="shared" ref="CD33" si="127">IFERROR((CC33/CC34),"")</f>
        <v>0.77489273561177685</v>
      </c>
      <c r="CE33" s="279">
        <f t="shared" ref="CE33" si="128">IFERROR(CD33/CB33,0)</f>
        <v>1.053035093137354</v>
      </c>
      <c r="CF33" s="317"/>
      <c r="CG33" s="318"/>
      <c r="CH33" s="42"/>
      <c r="CI33" s="44"/>
      <c r="CJ33" s="44"/>
      <c r="CK33" s="339"/>
    </row>
    <row r="34" spans="1:89" s="4" customFormat="1" ht="276.75" customHeight="1">
      <c r="A34" s="199"/>
      <c r="B34" s="226"/>
      <c r="C34" s="203"/>
      <c r="D34" s="205"/>
      <c r="E34" s="101" t="s">
        <v>170</v>
      </c>
      <c r="F34" s="207"/>
      <c r="G34" s="106" t="s">
        <v>164</v>
      </c>
      <c r="H34" s="78">
        <v>12240</v>
      </c>
      <c r="I34" s="192"/>
      <c r="J34" s="69">
        <v>73185</v>
      </c>
      <c r="K34" s="192"/>
      <c r="L34" s="69">
        <v>78991</v>
      </c>
      <c r="M34" s="192"/>
      <c r="N34" s="69">
        <v>66105</v>
      </c>
      <c r="O34" s="192"/>
      <c r="P34" s="85"/>
      <c r="Q34" s="69"/>
      <c r="R34" s="69"/>
      <c r="S34" s="69"/>
      <c r="T34" s="184">
        <f t="shared" si="16"/>
        <v>12240</v>
      </c>
      <c r="U34" s="185">
        <f t="shared" si="17"/>
        <v>85425</v>
      </c>
      <c r="V34" s="185">
        <f t="shared" si="18"/>
        <v>164416</v>
      </c>
      <c r="W34" s="181">
        <f t="shared" si="19"/>
        <v>230521</v>
      </c>
      <c r="X34" s="85"/>
      <c r="Y34" s="124">
        <f>H34+Q34</f>
        <v>12240</v>
      </c>
      <c r="Z34" s="124">
        <f t="shared" si="100"/>
        <v>12240</v>
      </c>
      <c r="AA34" s="125">
        <f t="shared" si="100"/>
        <v>12240</v>
      </c>
      <c r="AB34" s="152">
        <f t="shared" si="21"/>
        <v>12240</v>
      </c>
      <c r="AC34" s="192"/>
      <c r="AD34" s="185">
        <v>13518</v>
      </c>
      <c r="AE34" s="329"/>
      <c r="AF34" s="330"/>
      <c r="AG34" s="332"/>
      <c r="AH34" s="334"/>
      <c r="AI34" s="168" t="s">
        <v>108</v>
      </c>
      <c r="AJ34" s="168">
        <v>13423</v>
      </c>
      <c r="AK34" s="168" t="s">
        <v>108</v>
      </c>
      <c r="AL34" s="49"/>
      <c r="AN34" s="152">
        <f t="shared" si="23"/>
        <v>0</v>
      </c>
      <c r="AO34" s="324"/>
      <c r="AP34" s="71"/>
      <c r="AQ34" s="324"/>
      <c r="AR34" s="325"/>
      <c r="AS34" s="87">
        <f>Y34</f>
        <v>12240</v>
      </c>
      <c r="AT34" s="324"/>
      <c r="AU34" s="89">
        <f>AD34+AP34</f>
        <v>13518</v>
      </c>
      <c r="AV34" s="324"/>
      <c r="AW34" s="325"/>
      <c r="AX34" s="327"/>
      <c r="AY34" s="338"/>
      <c r="AZ34" s="139"/>
      <c r="BA34" s="139"/>
      <c r="BB34" s="134"/>
      <c r="BC34" s="340"/>
      <c r="BE34" s="154">
        <f t="shared" si="26"/>
        <v>0</v>
      </c>
      <c r="BF34" s="320"/>
      <c r="BG34" s="20"/>
      <c r="BH34" s="320"/>
      <c r="BI34" s="293"/>
      <c r="BJ34" s="32">
        <f>Z34</f>
        <v>12240</v>
      </c>
      <c r="BK34" s="320"/>
      <c r="BL34" s="33">
        <f>AU34+BG34</f>
        <v>13518</v>
      </c>
      <c r="BM34" s="320"/>
      <c r="BN34" s="293"/>
      <c r="BO34" s="336"/>
      <c r="BP34" s="338"/>
      <c r="BQ34" s="48"/>
      <c r="BR34" s="49"/>
      <c r="BS34" s="49"/>
      <c r="BT34" s="340"/>
      <c r="BU34" s="14"/>
      <c r="BV34" s="154">
        <f t="shared" si="29"/>
        <v>0</v>
      </c>
      <c r="BW34" s="320"/>
      <c r="BX34" s="20"/>
      <c r="BY34" s="320"/>
      <c r="BZ34" s="293"/>
      <c r="CA34" s="32">
        <f>AA34</f>
        <v>12240</v>
      </c>
      <c r="CB34" s="320"/>
      <c r="CC34" s="33">
        <f>BL34+BX34</f>
        <v>13518</v>
      </c>
      <c r="CD34" s="316"/>
      <c r="CE34" s="279"/>
      <c r="CF34" s="281"/>
      <c r="CG34" s="283"/>
      <c r="CH34" s="48"/>
      <c r="CI34" s="49"/>
      <c r="CJ34" s="49"/>
      <c r="CK34" s="340"/>
    </row>
    <row r="35" spans="1:89" s="4" customFormat="1" ht="57.6" customHeight="1">
      <c r="A35" s="98"/>
      <c r="B35" s="58"/>
      <c r="C35" s="56"/>
      <c r="D35" s="56"/>
      <c r="E35" s="56"/>
      <c r="F35" s="99"/>
      <c r="G35" s="99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9"/>
      <c r="AF35" s="60"/>
      <c r="AG35" s="61"/>
      <c r="AH35" s="61"/>
      <c r="AI35" s="62"/>
      <c r="AJ35" s="62"/>
      <c r="AK35" s="62"/>
      <c r="AL35" s="62"/>
      <c r="AN35" s="57"/>
      <c r="AO35" s="64"/>
      <c r="AP35" s="57"/>
      <c r="AQ35" s="64"/>
      <c r="AR35" s="60"/>
      <c r="AS35" s="57"/>
      <c r="AT35" s="64"/>
      <c r="AU35" s="57"/>
      <c r="AV35" s="64"/>
      <c r="AW35" s="60"/>
      <c r="AX35" s="63"/>
      <c r="AY35" s="63"/>
      <c r="AZ35" s="62"/>
      <c r="BA35" s="62"/>
      <c r="BB35" s="62"/>
      <c r="BC35" s="63"/>
      <c r="BE35" s="57"/>
      <c r="BF35" s="64"/>
      <c r="BG35" s="57"/>
      <c r="BH35" s="64"/>
      <c r="BI35" s="60"/>
      <c r="BJ35" s="57"/>
      <c r="BK35" s="64"/>
      <c r="BL35" s="57"/>
      <c r="BM35" s="64"/>
      <c r="BN35" s="60"/>
      <c r="BO35" s="65"/>
      <c r="BP35" s="65"/>
      <c r="BQ35" s="62"/>
      <c r="BR35" s="62"/>
      <c r="BS35" s="62"/>
      <c r="BT35" s="63"/>
      <c r="BU35" s="14"/>
      <c r="BV35" s="57"/>
      <c r="BW35" s="64"/>
      <c r="BX35" s="57"/>
      <c r="BY35" s="64"/>
      <c r="BZ35" s="60"/>
      <c r="CA35" s="57"/>
      <c r="CB35" s="64"/>
      <c r="CC35" s="57"/>
      <c r="CD35" s="66"/>
      <c r="CE35" s="67"/>
      <c r="CF35" s="63"/>
      <c r="CG35" s="63"/>
      <c r="CH35" s="62"/>
      <c r="CI35" s="62"/>
      <c r="CJ35" s="62"/>
      <c r="CK35" s="63"/>
    </row>
    <row r="36" spans="1:89" ht="80.25" customHeight="1">
      <c r="E36" s="5"/>
      <c r="H36" s="161">
        <f>H31+H33</f>
        <v>12240</v>
      </c>
      <c r="I36" s="161"/>
      <c r="J36" s="21">
        <f t="shared" ref="J36:AD36" si="129">J31+J33</f>
        <v>73185</v>
      </c>
      <c r="K36" s="21"/>
      <c r="L36" s="21">
        <f t="shared" si="129"/>
        <v>78991</v>
      </c>
      <c r="M36" s="21"/>
      <c r="N36" s="21">
        <f t="shared" si="129"/>
        <v>66105</v>
      </c>
      <c r="O36" s="21"/>
      <c r="P36" s="21">
        <f t="shared" si="129"/>
        <v>0</v>
      </c>
      <c r="Q36" s="21">
        <f t="shared" si="129"/>
        <v>0</v>
      </c>
      <c r="R36" s="21">
        <f t="shared" si="129"/>
        <v>0</v>
      </c>
      <c r="S36" s="21">
        <f t="shared" si="129"/>
        <v>0</v>
      </c>
      <c r="T36" s="21">
        <f t="shared" si="129"/>
        <v>12240</v>
      </c>
      <c r="U36" s="21">
        <f t="shared" si="129"/>
        <v>85425</v>
      </c>
      <c r="V36" s="21">
        <f t="shared" si="129"/>
        <v>164416</v>
      </c>
      <c r="W36" s="21">
        <f t="shared" si="129"/>
        <v>230521</v>
      </c>
      <c r="X36" s="21">
        <f t="shared" si="129"/>
        <v>0</v>
      </c>
      <c r="Y36" s="21">
        <f t="shared" si="129"/>
        <v>12240</v>
      </c>
      <c r="Z36" s="21">
        <f t="shared" si="129"/>
        <v>12240</v>
      </c>
      <c r="AA36" s="21">
        <f t="shared" si="129"/>
        <v>12240</v>
      </c>
      <c r="AB36" s="21">
        <f t="shared" si="129"/>
        <v>12240</v>
      </c>
      <c r="AC36" s="21"/>
      <c r="AD36" s="21">
        <f t="shared" si="129"/>
        <v>13518</v>
      </c>
      <c r="AE36" s="21"/>
      <c r="AF36" s="21"/>
    </row>
    <row r="37" spans="1:89" ht="50.25">
      <c r="A37" s="349" t="s">
        <v>171</v>
      </c>
      <c r="B37" s="349"/>
      <c r="C37" s="349"/>
      <c r="D37" s="349"/>
      <c r="E37" s="349"/>
      <c r="H37" s="14" t="b">
        <f>H32=H36</f>
        <v>1</v>
      </c>
      <c r="J37" s="14" t="b">
        <f t="shared" ref="J37:AD37" si="130">J32=J36</f>
        <v>1</v>
      </c>
      <c r="L37" s="14" t="b">
        <f t="shared" si="130"/>
        <v>1</v>
      </c>
      <c r="N37" s="14" t="b">
        <f t="shared" si="130"/>
        <v>1</v>
      </c>
      <c r="P37" s="14" t="b">
        <f t="shared" si="130"/>
        <v>1</v>
      </c>
      <c r="Q37" s="14" t="b">
        <f t="shared" si="130"/>
        <v>1</v>
      </c>
      <c r="R37" s="14" t="b">
        <f t="shared" si="130"/>
        <v>1</v>
      </c>
      <c r="S37" s="14" t="b">
        <f t="shared" si="130"/>
        <v>1</v>
      </c>
      <c r="T37" s="14" t="b">
        <f t="shared" si="130"/>
        <v>1</v>
      </c>
      <c r="U37" s="14" t="b">
        <f t="shared" si="130"/>
        <v>1</v>
      </c>
      <c r="V37" s="14" t="b">
        <f t="shared" si="130"/>
        <v>1</v>
      </c>
      <c r="W37" s="14" t="b">
        <f t="shared" si="130"/>
        <v>1</v>
      </c>
      <c r="X37" s="14" t="b">
        <f t="shared" si="130"/>
        <v>1</v>
      </c>
      <c r="Y37" s="14" t="b">
        <f t="shared" si="130"/>
        <v>1</v>
      </c>
      <c r="Z37" s="14" t="b">
        <f t="shared" si="130"/>
        <v>1</v>
      </c>
      <c r="AA37" s="14" t="b">
        <f t="shared" si="130"/>
        <v>1</v>
      </c>
      <c r="AB37" s="14" t="b">
        <f t="shared" si="130"/>
        <v>1</v>
      </c>
      <c r="AD37" s="14" t="b">
        <f t="shared" si="130"/>
        <v>1</v>
      </c>
    </row>
    <row r="38" spans="1:89" ht="49.5"/>
  </sheetData>
  <sheetProtection formatCells="0" formatColumns="0" formatRows="0"/>
  <mergeCells count="452">
    <mergeCell ref="CD29:CD30"/>
    <mergeCell ref="AQ29:AQ30"/>
    <mergeCell ref="AR29:AR30"/>
    <mergeCell ref="AT29:AT30"/>
    <mergeCell ref="AX29:AX30"/>
    <mergeCell ref="BV8:CK8"/>
    <mergeCell ref="BE8:BT8"/>
    <mergeCell ref="CK9:CK10"/>
    <mergeCell ref="CK19:CK20"/>
    <mergeCell ref="CK21:CK22"/>
    <mergeCell ref="CK23:CK24"/>
    <mergeCell ref="CK25:CK26"/>
    <mergeCell ref="BC27:BC28"/>
    <mergeCell ref="BC29:BC30"/>
    <mergeCell ref="BT9:BT10"/>
    <mergeCell ref="BT19:BT20"/>
    <mergeCell ref="CJ9:CJ10"/>
    <mergeCell ref="CG25:CG26"/>
    <mergeCell ref="CF29:CF30"/>
    <mergeCell ref="CG29:CG30"/>
    <mergeCell ref="CG27:CG28"/>
    <mergeCell ref="CB27:CB28"/>
    <mergeCell ref="CD27:CD28"/>
    <mergeCell ref="CE27:CE28"/>
    <mergeCell ref="A37:E37"/>
    <mergeCell ref="CK27:CK28"/>
    <mergeCell ref="CK29:CK30"/>
    <mergeCell ref="CK31:CK32"/>
    <mergeCell ref="CK33:CK34"/>
    <mergeCell ref="BC31:BC32"/>
    <mergeCell ref="BC33:BC34"/>
    <mergeCell ref="CF31:CF32"/>
    <mergeCell ref="CD33:CD34"/>
    <mergeCell ref="D33:D34"/>
    <mergeCell ref="F33:F34"/>
    <mergeCell ref="AC33:AC34"/>
    <mergeCell ref="AV31:AV32"/>
    <mergeCell ref="AW31:AW32"/>
    <mergeCell ref="BT31:BT32"/>
    <mergeCell ref="BK31:BK32"/>
    <mergeCell ref="BM31:BM32"/>
    <mergeCell ref="BN31:BN32"/>
    <mergeCell ref="BO31:BO32"/>
    <mergeCell ref="CE31:CE32"/>
    <mergeCell ref="CD31:CD32"/>
    <mergeCell ref="AX31:AX32"/>
    <mergeCell ref="AO31:AO32"/>
    <mergeCell ref="CE29:CE30"/>
    <mergeCell ref="AQ33:AQ34"/>
    <mergeCell ref="AQ31:AQ32"/>
    <mergeCell ref="AR31:AR32"/>
    <mergeCell ref="BP25:BP26"/>
    <mergeCell ref="BW25:BW26"/>
    <mergeCell ref="BY25:BY26"/>
    <mergeCell ref="BZ25:BZ26"/>
    <mergeCell ref="BH25:BH26"/>
    <mergeCell ref="BI25:BI26"/>
    <mergeCell ref="BK25:BK26"/>
    <mergeCell ref="BM25:BM26"/>
    <mergeCell ref="BN25:BN26"/>
    <mergeCell ref="BO25:BO26"/>
    <mergeCell ref="AT31:AT32"/>
    <mergeCell ref="BW31:BW32"/>
    <mergeCell ref="AY31:AY32"/>
    <mergeCell ref="BF31:BF32"/>
    <mergeCell ref="BH31:BH32"/>
    <mergeCell ref="BI31:BI32"/>
    <mergeCell ref="BK27:BK28"/>
    <mergeCell ref="BM27:BM28"/>
    <mergeCell ref="AT27:AT28"/>
    <mergeCell ref="AQ27:AQ28"/>
    <mergeCell ref="AR27:AR28"/>
    <mergeCell ref="AR33:AR34"/>
    <mergeCell ref="BT33:BT34"/>
    <mergeCell ref="BW33:BW34"/>
    <mergeCell ref="AT33:AT34"/>
    <mergeCell ref="AV33:AV34"/>
    <mergeCell ref="AW33:AW34"/>
    <mergeCell ref="AY33:AY34"/>
    <mergeCell ref="BF33:BF34"/>
    <mergeCell ref="BH33:BH34"/>
    <mergeCell ref="BI33:BI34"/>
    <mergeCell ref="AE29:AE30"/>
    <mergeCell ref="CE33:CE34"/>
    <mergeCell ref="CF33:CF34"/>
    <mergeCell ref="CG33:CG34"/>
    <mergeCell ref="BY31:BY32"/>
    <mergeCell ref="BZ31:BZ32"/>
    <mergeCell ref="CB31:CB32"/>
    <mergeCell ref="AX33:AX34"/>
    <mergeCell ref="CG31:CG32"/>
    <mergeCell ref="AV29:AV30"/>
    <mergeCell ref="AW29:AW30"/>
    <mergeCell ref="AE33:AE34"/>
    <mergeCell ref="AF33:AF34"/>
    <mergeCell ref="AG33:AG34"/>
    <mergeCell ref="AH33:AH34"/>
    <mergeCell ref="AO33:AO34"/>
    <mergeCell ref="BY33:BY34"/>
    <mergeCell ref="BZ33:BZ34"/>
    <mergeCell ref="CB33:CB34"/>
    <mergeCell ref="BK33:BK34"/>
    <mergeCell ref="BM33:BM34"/>
    <mergeCell ref="BN33:BN34"/>
    <mergeCell ref="BO33:BO34"/>
    <mergeCell ref="BP33:BP34"/>
    <mergeCell ref="CD25:CD26"/>
    <mergeCell ref="CF27:CF28"/>
    <mergeCell ref="AC31:AC32"/>
    <mergeCell ref="BW29:BW30"/>
    <mergeCell ref="BY29:BY30"/>
    <mergeCell ref="BZ29:BZ30"/>
    <mergeCell ref="CB29:CB30"/>
    <mergeCell ref="BT29:BT30"/>
    <mergeCell ref="BK29:BK30"/>
    <mergeCell ref="BM29:BM30"/>
    <mergeCell ref="BN29:BN30"/>
    <mergeCell ref="BO29:BO30"/>
    <mergeCell ref="BP29:BP30"/>
    <mergeCell ref="AY29:AY30"/>
    <mergeCell ref="BF29:BF30"/>
    <mergeCell ref="BH29:BH30"/>
    <mergeCell ref="BI29:BI30"/>
    <mergeCell ref="AO29:AO30"/>
    <mergeCell ref="AE31:AE32"/>
    <mergeCell ref="AF31:AF32"/>
    <mergeCell ref="AG31:AG32"/>
    <mergeCell ref="AH31:AH32"/>
    <mergeCell ref="BP31:BP32"/>
    <mergeCell ref="AC29:AC30"/>
    <mergeCell ref="BW27:BW28"/>
    <mergeCell ref="AO27:AO28"/>
    <mergeCell ref="CB25:CB26"/>
    <mergeCell ref="AF29:AF30"/>
    <mergeCell ref="AG29:AG30"/>
    <mergeCell ref="AH29:AH30"/>
    <mergeCell ref="BT27:BT28"/>
    <mergeCell ref="AV27:AV28"/>
    <mergeCell ref="AW27:AW28"/>
    <mergeCell ref="AX27:AX28"/>
    <mergeCell ref="AY27:AY28"/>
    <mergeCell ref="BF27:BF28"/>
    <mergeCell ref="B27:B28"/>
    <mergeCell ref="C27:C28"/>
    <mergeCell ref="D27:D28"/>
    <mergeCell ref="F27:F28"/>
    <mergeCell ref="AC27:AC28"/>
    <mergeCell ref="AE27:AE28"/>
    <mergeCell ref="AF27:AF28"/>
    <mergeCell ref="AQ25:AQ26"/>
    <mergeCell ref="AR25:AR26"/>
    <mergeCell ref="AC25:AC26"/>
    <mergeCell ref="AE25:AE26"/>
    <mergeCell ref="AF25:AF26"/>
    <mergeCell ref="AG25:AG26"/>
    <mergeCell ref="AH25:AH26"/>
    <mergeCell ref="AO25:AO26"/>
    <mergeCell ref="AC23:AC24"/>
    <mergeCell ref="BH23:BH24"/>
    <mergeCell ref="BI23:BI24"/>
    <mergeCell ref="AQ23:AQ24"/>
    <mergeCell ref="AR23:AR24"/>
    <mergeCell ref="CF25:CF26"/>
    <mergeCell ref="AG27:AG28"/>
    <mergeCell ref="AH27:AH28"/>
    <mergeCell ref="AT25:AT26"/>
    <mergeCell ref="AV25:AV26"/>
    <mergeCell ref="BT25:BT26"/>
    <mergeCell ref="BF25:BF26"/>
    <mergeCell ref="BC25:BC26"/>
    <mergeCell ref="CE25:CE26"/>
    <mergeCell ref="AW25:AW26"/>
    <mergeCell ref="AX25:AX26"/>
    <mergeCell ref="AY25:AY26"/>
    <mergeCell ref="BY27:BY28"/>
    <mergeCell ref="BZ27:BZ28"/>
    <mergeCell ref="BN27:BN28"/>
    <mergeCell ref="BO27:BO28"/>
    <mergeCell ref="BP27:BP28"/>
    <mergeCell ref="BH27:BH28"/>
    <mergeCell ref="BI27:BI28"/>
    <mergeCell ref="AE21:AE22"/>
    <mergeCell ref="AF21:AF22"/>
    <mergeCell ref="AG21:AG22"/>
    <mergeCell ref="AH21:AH22"/>
    <mergeCell ref="AO21:AO22"/>
    <mergeCell ref="BH21:BH22"/>
    <mergeCell ref="CE23:CE24"/>
    <mergeCell ref="CF23:CF24"/>
    <mergeCell ref="AE23:AE24"/>
    <mergeCell ref="AF23:AF24"/>
    <mergeCell ref="BT21:BT22"/>
    <mergeCell ref="BT23:BT24"/>
    <mergeCell ref="CF21:CF22"/>
    <mergeCell ref="AX23:AX24"/>
    <mergeCell ref="AV23:AV24"/>
    <mergeCell ref="AW23:AW24"/>
    <mergeCell ref="AY23:AY24"/>
    <mergeCell ref="BF23:BF24"/>
    <mergeCell ref="AT23:AT24"/>
    <mergeCell ref="BM23:BM24"/>
    <mergeCell ref="BN23:BN24"/>
    <mergeCell ref="BO23:BO24"/>
    <mergeCell ref="BP23:BP24"/>
    <mergeCell ref="CG21:CG22"/>
    <mergeCell ref="CD21:CD22"/>
    <mergeCell ref="BY21:BY22"/>
    <mergeCell ref="BZ21:BZ22"/>
    <mergeCell ref="CB21:CB22"/>
    <mergeCell ref="AG23:AG24"/>
    <mergeCell ref="AH23:AH24"/>
    <mergeCell ref="AO23:AO24"/>
    <mergeCell ref="CG23:CG24"/>
    <mergeCell ref="BK21:BK22"/>
    <mergeCell ref="BM21:BM22"/>
    <mergeCell ref="BN21:BN22"/>
    <mergeCell ref="BO21:BO22"/>
    <mergeCell ref="BP21:BP22"/>
    <mergeCell ref="BW21:BW22"/>
    <mergeCell ref="BI21:BI22"/>
    <mergeCell ref="CE21:CE22"/>
    <mergeCell ref="BC23:BC24"/>
    <mergeCell ref="BW23:BW24"/>
    <mergeCell ref="BY23:BY24"/>
    <mergeCell ref="BZ23:BZ24"/>
    <mergeCell ref="CB23:CB24"/>
    <mergeCell ref="CD23:CD24"/>
    <mergeCell ref="BK23:BK24"/>
    <mergeCell ref="AQ19:AQ20"/>
    <mergeCell ref="AR19:AR20"/>
    <mergeCell ref="AR21:AR22"/>
    <mergeCell ref="AT21:AT22"/>
    <mergeCell ref="AV21:AV22"/>
    <mergeCell ref="AW21:AW22"/>
    <mergeCell ref="AX21:AX22"/>
    <mergeCell ref="AY21:AY22"/>
    <mergeCell ref="BF21:BF22"/>
    <mergeCell ref="BC21:BC22"/>
    <mergeCell ref="AQ21:AQ22"/>
    <mergeCell ref="BC19:BC20"/>
    <mergeCell ref="BF19:BF20"/>
    <mergeCell ref="BH19:BH20"/>
    <mergeCell ref="BI19:BI20"/>
    <mergeCell ref="AG19:AG20"/>
    <mergeCell ref="AH19:AH20"/>
    <mergeCell ref="AO19:AO20"/>
    <mergeCell ref="CE19:CE20"/>
    <mergeCell ref="CF19:CF20"/>
    <mergeCell ref="CG19:CG20"/>
    <mergeCell ref="B21:B22"/>
    <mergeCell ref="C21:C22"/>
    <mergeCell ref="D21:D22"/>
    <mergeCell ref="F21:F22"/>
    <mergeCell ref="AC21:AC22"/>
    <mergeCell ref="BW19:BW20"/>
    <mergeCell ref="BY19:BY20"/>
    <mergeCell ref="BZ19:BZ20"/>
    <mergeCell ref="CB19:CB20"/>
    <mergeCell ref="CD19:CD20"/>
    <mergeCell ref="BK19:BK20"/>
    <mergeCell ref="BM19:BM20"/>
    <mergeCell ref="BN19:BN20"/>
    <mergeCell ref="BO19:BO20"/>
    <mergeCell ref="BP19:BP20"/>
    <mergeCell ref="AY19:AY20"/>
    <mergeCell ref="CF17:CF18"/>
    <mergeCell ref="CG17:CG18"/>
    <mergeCell ref="A19:A24"/>
    <mergeCell ref="B19:B20"/>
    <mergeCell ref="C19:C20"/>
    <mergeCell ref="D19:D20"/>
    <mergeCell ref="F19:F20"/>
    <mergeCell ref="AC19:AC20"/>
    <mergeCell ref="BW17:BW18"/>
    <mergeCell ref="BY17:BY18"/>
    <mergeCell ref="BZ17:BZ18"/>
    <mergeCell ref="CB17:CB18"/>
    <mergeCell ref="CD17:CD18"/>
    <mergeCell ref="CE17:CE18"/>
    <mergeCell ref="T17:V18"/>
    <mergeCell ref="W17:W18"/>
    <mergeCell ref="X17:Z18"/>
    <mergeCell ref="AA17:AA18"/>
    <mergeCell ref="AT19:AT20"/>
    <mergeCell ref="AV19:AV20"/>
    <mergeCell ref="AW19:AW20"/>
    <mergeCell ref="AX19:AX20"/>
    <mergeCell ref="AE19:AE20"/>
    <mergeCell ref="AF19:AF20"/>
    <mergeCell ref="CF15:CF16"/>
    <mergeCell ref="CG15:CG16"/>
    <mergeCell ref="B17:B18"/>
    <mergeCell ref="C17:C18"/>
    <mergeCell ref="D17:D18"/>
    <mergeCell ref="F17:F18"/>
    <mergeCell ref="H17:L18"/>
    <mergeCell ref="P17:R18"/>
    <mergeCell ref="BW15:BW16"/>
    <mergeCell ref="BY15:BY16"/>
    <mergeCell ref="BZ15:BZ16"/>
    <mergeCell ref="CB15:CB16"/>
    <mergeCell ref="CD15:CD16"/>
    <mergeCell ref="CE15:CE16"/>
    <mergeCell ref="T15:V16"/>
    <mergeCell ref="W15:W16"/>
    <mergeCell ref="X15:Z16"/>
    <mergeCell ref="AA15:AA16"/>
    <mergeCell ref="B15:B16"/>
    <mergeCell ref="C15:C16"/>
    <mergeCell ref="D15:D16"/>
    <mergeCell ref="F15:F16"/>
    <mergeCell ref="H15:L16"/>
    <mergeCell ref="P15:R16"/>
    <mergeCell ref="CE13:CE14"/>
    <mergeCell ref="CF13:CF14"/>
    <mergeCell ref="CG13:CG14"/>
    <mergeCell ref="BW13:BW14"/>
    <mergeCell ref="BY13:BY14"/>
    <mergeCell ref="BZ13:BZ14"/>
    <mergeCell ref="CB13:CB14"/>
    <mergeCell ref="H13:L14"/>
    <mergeCell ref="P13:R14"/>
    <mergeCell ref="T13:V14"/>
    <mergeCell ref="W13:W14"/>
    <mergeCell ref="X13:Z14"/>
    <mergeCell ref="AA13:AA14"/>
    <mergeCell ref="CE11:CE12"/>
    <mergeCell ref="CF11:CF12"/>
    <mergeCell ref="CG11:CG12"/>
    <mergeCell ref="A13:A18"/>
    <mergeCell ref="B13:B14"/>
    <mergeCell ref="C13:C14"/>
    <mergeCell ref="D13:D14"/>
    <mergeCell ref="F13:F14"/>
    <mergeCell ref="BW11:BW12"/>
    <mergeCell ref="BY11:BY12"/>
    <mergeCell ref="BZ11:BZ12"/>
    <mergeCell ref="CB11:CB12"/>
    <mergeCell ref="CD11:CD12"/>
    <mergeCell ref="P11:R12"/>
    <mergeCell ref="T11:V12"/>
    <mergeCell ref="W11:W12"/>
    <mergeCell ref="X11:Z12"/>
    <mergeCell ref="AA11:AA12"/>
    <mergeCell ref="A11:A12"/>
    <mergeCell ref="B11:B12"/>
    <mergeCell ref="C11:C12"/>
    <mergeCell ref="D11:D12"/>
    <mergeCell ref="F11:F12"/>
    <mergeCell ref="CD13:CD14"/>
    <mergeCell ref="CA9:CE9"/>
    <mergeCell ref="CF9:CF10"/>
    <mergeCell ref="CG9:CG10"/>
    <mergeCell ref="CH9:CH10"/>
    <mergeCell ref="CI9:CI10"/>
    <mergeCell ref="BE9:BI9"/>
    <mergeCell ref="BJ9:BN9"/>
    <mergeCell ref="BO9:BO10"/>
    <mergeCell ref="BP9:BP10"/>
    <mergeCell ref="BQ9:BQ10"/>
    <mergeCell ref="BR9:BR10"/>
    <mergeCell ref="BS9:BS10"/>
    <mergeCell ref="X1:AA3"/>
    <mergeCell ref="AN1:BW6"/>
    <mergeCell ref="A6:C6"/>
    <mergeCell ref="D6:E6"/>
    <mergeCell ref="G8:G10"/>
    <mergeCell ref="AN9:AR9"/>
    <mergeCell ref="AS9:AW9"/>
    <mergeCell ref="AX9:AX10"/>
    <mergeCell ref="AY9:AY10"/>
    <mergeCell ref="AZ9:AZ10"/>
    <mergeCell ref="H8:S8"/>
    <mergeCell ref="T8:AA8"/>
    <mergeCell ref="AN8:BC8"/>
    <mergeCell ref="H9:N9"/>
    <mergeCell ref="P9:S9"/>
    <mergeCell ref="T9:W9"/>
    <mergeCell ref="X9:AA9"/>
    <mergeCell ref="BB9:BB10"/>
    <mergeCell ref="BA9:BA10"/>
    <mergeCell ref="BC9:BC10"/>
    <mergeCell ref="BV9:BY9"/>
    <mergeCell ref="AB8:AL9"/>
    <mergeCell ref="A4:G4"/>
    <mergeCell ref="T7:AA7"/>
    <mergeCell ref="A8:A10"/>
    <mergeCell ref="B8:B10"/>
    <mergeCell ref="C8:C10"/>
    <mergeCell ref="D8:D10"/>
    <mergeCell ref="E8:E10"/>
    <mergeCell ref="F8:F10"/>
    <mergeCell ref="B23:B24"/>
    <mergeCell ref="C23:C24"/>
    <mergeCell ref="D23:D24"/>
    <mergeCell ref="F23:F24"/>
    <mergeCell ref="A25:A34"/>
    <mergeCell ref="B25:B26"/>
    <mergeCell ref="C25:C26"/>
    <mergeCell ref="D25:D26"/>
    <mergeCell ref="F25:F26"/>
    <mergeCell ref="T25:W25"/>
    <mergeCell ref="Y22:AA22"/>
    <mergeCell ref="B31:B32"/>
    <mergeCell ref="C31:C32"/>
    <mergeCell ref="Y25:AA25"/>
    <mergeCell ref="B29:B30"/>
    <mergeCell ref="C29:C30"/>
    <mergeCell ref="D29:D30"/>
    <mergeCell ref="F29:F30"/>
    <mergeCell ref="T29:W30"/>
    <mergeCell ref="Y29:AA30"/>
    <mergeCell ref="D31:D32"/>
    <mergeCell ref="F31:F32"/>
    <mergeCell ref="B33:B34"/>
    <mergeCell ref="C33:C34"/>
    <mergeCell ref="T24:W24"/>
    <mergeCell ref="Y24:AA24"/>
    <mergeCell ref="T26:W26"/>
    <mergeCell ref="Y26:AA26"/>
    <mergeCell ref="I19:I20"/>
    <mergeCell ref="I21:I22"/>
    <mergeCell ref="I23:I24"/>
    <mergeCell ref="I25:I26"/>
    <mergeCell ref="I27:I28"/>
    <mergeCell ref="I29:I30"/>
    <mergeCell ref="I31:I32"/>
    <mergeCell ref="I33:I34"/>
    <mergeCell ref="K19:K20"/>
    <mergeCell ref="K21:K22"/>
    <mergeCell ref="K23:K24"/>
    <mergeCell ref="K25:K26"/>
    <mergeCell ref="K27:K28"/>
    <mergeCell ref="K29:K30"/>
    <mergeCell ref="K31:K32"/>
    <mergeCell ref="K33:K34"/>
    <mergeCell ref="M19:M20"/>
    <mergeCell ref="M21:M22"/>
    <mergeCell ref="M23:M24"/>
    <mergeCell ref="M25:M26"/>
    <mergeCell ref="M27:M28"/>
    <mergeCell ref="M29:M30"/>
    <mergeCell ref="M31:M32"/>
    <mergeCell ref="M33:M34"/>
    <mergeCell ref="O19:O20"/>
    <mergeCell ref="O21:O22"/>
    <mergeCell ref="O23:O24"/>
    <mergeCell ref="O25:O26"/>
    <mergeCell ref="O27:O28"/>
    <mergeCell ref="O29:O30"/>
    <mergeCell ref="O31:O32"/>
    <mergeCell ref="O33:O34"/>
  </mergeCells>
  <conditionalFormatting sqref="BW11">
    <cfRule type="cellIs" dxfId="3" priority="17" operator="equal">
      <formula>#REF!</formula>
    </cfRule>
  </conditionalFormatting>
  <conditionalFormatting sqref="BY11">
    <cfRule type="cellIs" dxfId="2" priority="16" operator="equal">
      <formula>#REF!</formula>
    </cfRule>
  </conditionalFormatting>
  <conditionalFormatting sqref="CB11">
    <cfRule type="cellIs" dxfId="1" priority="15" operator="equal">
      <formula>#REF!</formula>
    </cfRule>
  </conditionalFormatting>
  <conditionalFormatting sqref="CD11">
    <cfRule type="cellIs" dxfId="0" priority="14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Datos!$A$1:$A$33</xm:f>
          </x14:formula1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Seg. MIR 33 2022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 Estadìstica</cp:lastModifiedBy>
  <cp:revision/>
  <dcterms:created xsi:type="dcterms:W3CDTF">2019-03-29T17:53:20Z</dcterms:created>
  <dcterms:modified xsi:type="dcterms:W3CDTF">2022-04-19T21:41:59Z</dcterms:modified>
  <cp:category/>
  <cp:contentStatus/>
</cp:coreProperties>
</file>