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Us_Estadística\Desktop\TRIM IV 2022\SRFT\INDICADORES\"/>
    </mc:Choice>
  </mc:AlternateContent>
  <xr:revisionPtr revIDLastSave="0" documentId="13_ncr:1_{ABA6C62A-E9F6-416C-95D0-1E4B0E3CF154}" xr6:coauthVersionLast="45" xr6:coauthVersionMax="47" xr10:uidLastSave="{00000000-0000-0000-0000-000000000000}"/>
  <bookViews>
    <workbookView xWindow="-120" yWindow="-120" windowWidth="25440" windowHeight="15390" firstSheet="1" activeTab="1" xr2:uid="{00000000-000D-0000-FFFF-FFFF00000000}"/>
  </bookViews>
  <sheets>
    <sheet name="Datos" sheetId="4" state="hidden" r:id="rId1"/>
    <sheet name="Seg. MIR 33 2022"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CC35" i="5" l="1"/>
  <c r="CA35" i="5"/>
  <c r="BX35" i="5"/>
  <c r="BR35" i="5"/>
  <c r="BJ35" i="5"/>
  <c r="BG35" i="5"/>
  <c r="BA35" i="5"/>
  <c r="AP35" i="5"/>
  <c r="O25" i="5"/>
  <c r="M25" i="5"/>
  <c r="K25" i="5"/>
  <c r="I25" i="5"/>
  <c r="K27" i="5"/>
  <c r="M27" i="5"/>
  <c r="O27" i="5"/>
  <c r="I27" i="5"/>
  <c r="AE25" i="5"/>
  <c r="O33" i="5"/>
  <c r="O31" i="5"/>
  <c r="O29" i="5"/>
  <c r="O23" i="5"/>
  <c r="O21" i="5"/>
  <c r="O19" i="5"/>
  <c r="M33" i="5"/>
  <c r="M31" i="5"/>
  <c r="M29" i="5"/>
  <c r="M23" i="5"/>
  <c r="M21" i="5"/>
  <c r="M19" i="5"/>
  <c r="K33" i="5"/>
  <c r="K31" i="5"/>
  <c r="K29" i="5"/>
  <c r="K23" i="5"/>
  <c r="K21" i="5"/>
  <c r="K19" i="5"/>
  <c r="I33" i="5"/>
  <c r="I31" i="5"/>
  <c r="I29" i="5"/>
  <c r="I23" i="5"/>
  <c r="I21" i="5"/>
  <c r="I19" i="5"/>
  <c r="J36" i="5"/>
  <c r="L36" i="5"/>
  <c r="N36" i="5"/>
  <c r="P36" i="5"/>
  <c r="Q36" i="5"/>
  <c r="R36" i="5"/>
  <c r="S36" i="5"/>
  <c r="X36" i="5"/>
  <c r="AD36" i="5"/>
  <c r="J37" i="5"/>
  <c r="L37" i="5"/>
  <c r="N37" i="5"/>
  <c r="P37" i="5"/>
  <c r="Q37" i="5"/>
  <c r="R37" i="5"/>
  <c r="S37" i="5"/>
  <c r="X37" i="5"/>
  <c r="AD37" i="5"/>
  <c r="H36" i="5"/>
  <c r="H37" i="5" s="1"/>
  <c r="AU30" i="5"/>
  <c r="AU29" i="5"/>
  <c r="AB24" i="5"/>
  <c r="AB23" i="5"/>
  <c r="CA30" i="5"/>
  <c r="CA29" i="5"/>
  <c r="CA24" i="5"/>
  <c r="CA22" i="5"/>
  <c r="BJ30" i="5"/>
  <c r="BJ29" i="5"/>
  <c r="BJ24" i="5"/>
  <c r="AS24" i="5"/>
  <c r="AS22" i="5"/>
  <c r="BV34" i="5"/>
  <c r="BV33" i="5"/>
  <c r="BV32" i="5"/>
  <c r="BV31" i="5"/>
  <c r="BV30" i="5"/>
  <c r="BV29" i="5"/>
  <c r="BV28" i="5"/>
  <c r="BV27" i="5"/>
  <c r="BE19" i="5"/>
  <c r="BE20" i="5"/>
  <c r="BE21" i="5"/>
  <c r="BE22" i="5"/>
  <c r="BE23" i="5"/>
  <c r="BE24" i="5"/>
  <c r="BE25" i="5"/>
  <c r="BE26" i="5"/>
  <c r="BE27" i="5"/>
  <c r="BE28" i="5"/>
  <c r="BE29" i="5"/>
  <c r="BE30" i="5"/>
  <c r="BE31" i="5"/>
  <c r="BE32" i="5"/>
  <c r="BE33" i="5"/>
  <c r="BE34" i="5"/>
  <c r="AN19" i="5"/>
  <c r="AN34" i="5"/>
  <c r="AN33" i="5"/>
  <c r="AN32" i="5"/>
  <c r="AN31" i="5"/>
  <c r="AN35" i="5" s="1"/>
  <c r="AN30" i="5"/>
  <c r="AN29" i="5"/>
  <c r="AN28" i="5"/>
  <c r="AN27" i="5"/>
  <c r="AN26" i="5"/>
  <c r="AN25" i="5"/>
  <c r="AN24" i="5"/>
  <c r="AN23" i="5"/>
  <c r="AN22" i="5"/>
  <c r="AN21" i="5"/>
  <c r="Y34" i="5" l="1"/>
  <c r="AS34" i="5" s="1"/>
  <c r="Y33" i="5"/>
  <c r="Y32" i="5"/>
  <c r="Y31" i="5"/>
  <c r="Y36" i="5" s="1"/>
  <c r="Y28" i="5"/>
  <c r="Y27" i="5"/>
  <c r="Y23" i="5"/>
  <c r="Y21" i="5"/>
  <c r="Y20" i="5"/>
  <c r="Y19" i="5"/>
  <c r="AU34" i="5"/>
  <c r="BL34" i="5" s="1"/>
  <c r="CC34" i="5" s="1"/>
  <c r="AB34" i="5"/>
  <c r="W34" i="5"/>
  <c r="V34" i="5"/>
  <c r="U34" i="5"/>
  <c r="T34" i="5"/>
  <c r="BY33" i="5"/>
  <c r="BH33" i="5"/>
  <c r="AU33" i="5"/>
  <c r="BL33" i="5" s="1"/>
  <c r="BL35" i="5" s="1"/>
  <c r="AQ33" i="5"/>
  <c r="AE33" i="5"/>
  <c r="AB33" i="5"/>
  <c r="W33" i="5"/>
  <c r="V33" i="5"/>
  <c r="U33" i="5"/>
  <c r="T33" i="5"/>
  <c r="AU32" i="5"/>
  <c r="AB32" i="5"/>
  <c r="W32" i="5"/>
  <c r="V32" i="5"/>
  <c r="U32" i="5"/>
  <c r="T32" i="5"/>
  <c r="BY31" i="5"/>
  <c r="BW31" i="5"/>
  <c r="BH31" i="5"/>
  <c r="AU31" i="5"/>
  <c r="AU35" i="5" s="1"/>
  <c r="AQ31" i="5"/>
  <c r="AE31" i="5"/>
  <c r="AB31" i="5"/>
  <c r="AB36" i="5" s="1"/>
  <c r="W31" i="5"/>
  <c r="W36" i="5" s="1"/>
  <c r="V31" i="5"/>
  <c r="V36" i="5" s="1"/>
  <c r="U31" i="5"/>
  <c r="U36" i="5" s="1"/>
  <c r="T31" i="5"/>
  <c r="T36" i="5" s="1"/>
  <c r="CC30" i="5"/>
  <c r="BL30" i="5"/>
  <c r="AS30" i="5"/>
  <c r="AB30" i="5"/>
  <c r="CC29" i="5"/>
  <c r="BY29" i="5"/>
  <c r="BL29" i="5"/>
  <c r="BH29" i="5"/>
  <c r="AS29" i="5"/>
  <c r="AQ29" i="5"/>
  <c r="AE29" i="5"/>
  <c r="AB29" i="5"/>
  <c r="AU28" i="5"/>
  <c r="BL28" i="5" s="1"/>
  <c r="CC28" i="5" s="1"/>
  <c r="AB28" i="5"/>
  <c r="W28" i="5"/>
  <c r="V28" i="5"/>
  <c r="U28" i="5"/>
  <c r="T28" i="5"/>
  <c r="BY27" i="5"/>
  <c r="BW27" i="5"/>
  <c r="BH27" i="5"/>
  <c r="AU27" i="5"/>
  <c r="BL27" i="5" s="1"/>
  <c r="CC27" i="5" s="1"/>
  <c r="AQ27" i="5"/>
  <c r="AE27" i="5"/>
  <c r="AB27" i="5"/>
  <c r="W27" i="5"/>
  <c r="V27" i="5"/>
  <c r="U27" i="5"/>
  <c r="T27" i="5"/>
  <c r="CC26" i="5"/>
  <c r="CA26" i="5"/>
  <c r="BV26" i="5"/>
  <c r="BL26" i="5"/>
  <c r="BJ26" i="5"/>
  <c r="AU26" i="5"/>
  <c r="AS26" i="5"/>
  <c r="AB26" i="5"/>
  <c r="CC25" i="5"/>
  <c r="CA25" i="5"/>
  <c r="BY25" i="5"/>
  <c r="BV25" i="5"/>
  <c r="BL25" i="5"/>
  <c r="BJ25" i="5"/>
  <c r="BH25" i="5"/>
  <c r="AU25" i="5"/>
  <c r="AS25" i="5"/>
  <c r="AQ25" i="5"/>
  <c r="AB25" i="5"/>
  <c r="AC25" i="5" s="1"/>
  <c r="AF25" i="5" s="1"/>
  <c r="CC24" i="5"/>
  <c r="BV24" i="5"/>
  <c r="BL24" i="5"/>
  <c r="AU24" i="5"/>
  <c r="BY23" i="5"/>
  <c r="BV23" i="5"/>
  <c r="BH23" i="5"/>
  <c r="BF23" i="5"/>
  <c r="AU23" i="5"/>
  <c r="BL23" i="5" s="1"/>
  <c r="AQ23" i="5"/>
  <c r="AE23" i="5"/>
  <c r="W23" i="5"/>
  <c r="V23" i="5"/>
  <c r="U23" i="5"/>
  <c r="T23" i="5"/>
  <c r="CC22" i="5"/>
  <c r="BV22" i="5"/>
  <c r="BL22" i="5"/>
  <c r="BJ22" i="5"/>
  <c r="AU22" i="5"/>
  <c r="AB22" i="5"/>
  <c r="BY21" i="5"/>
  <c r="BV21" i="5"/>
  <c r="BH21" i="5"/>
  <c r="AU21" i="5"/>
  <c r="BL21" i="5" s="1"/>
  <c r="AQ21" i="5"/>
  <c r="AE21" i="5"/>
  <c r="AB21" i="5"/>
  <c r="W21" i="5"/>
  <c r="V21" i="5"/>
  <c r="U21" i="5"/>
  <c r="T21" i="5"/>
  <c r="BV20" i="5"/>
  <c r="AU20" i="5"/>
  <c r="BL20" i="5" s="1"/>
  <c r="CC20" i="5" s="1"/>
  <c r="AN20" i="5"/>
  <c r="AB20" i="5"/>
  <c r="W20" i="5"/>
  <c r="V20" i="5"/>
  <c r="U20" i="5"/>
  <c r="T20" i="5"/>
  <c r="BY19" i="5"/>
  <c r="BV19" i="5"/>
  <c r="BH19" i="5"/>
  <c r="AU19" i="5"/>
  <c r="AQ19" i="5"/>
  <c r="AE19" i="5"/>
  <c r="AB19" i="5"/>
  <c r="W19" i="5"/>
  <c r="V19" i="5"/>
  <c r="U19" i="5"/>
  <c r="T19" i="5"/>
  <c r="CC18" i="5"/>
  <c r="BV18" i="5"/>
  <c r="CA18" i="5" s="1"/>
  <c r="CC17" i="5"/>
  <c r="BY17" i="5"/>
  <c r="BV17" i="5"/>
  <c r="CC16" i="5"/>
  <c r="BV16" i="5"/>
  <c r="CA16" i="5" s="1"/>
  <c r="CC15" i="5"/>
  <c r="BY15" i="5"/>
  <c r="BV15" i="5"/>
  <c r="CC14" i="5"/>
  <c r="BV14" i="5"/>
  <c r="CA14" i="5" s="1"/>
  <c r="CC13" i="5"/>
  <c r="BY13" i="5"/>
  <c r="BV13" i="5"/>
  <c r="CC12" i="5"/>
  <c r="BV12" i="5"/>
  <c r="CA12" i="5" s="1"/>
  <c r="CC11" i="5"/>
  <c r="BY11" i="5"/>
  <c r="BV11" i="5"/>
  <c r="T37" i="5" l="1"/>
  <c r="U37" i="5"/>
  <c r="V37" i="5"/>
  <c r="W37" i="5"/>
  <c r="AB37" i="5"/>
  <c r="Y37" i="5"/>
  <c r="BZ27" i="5"/>
  <c r="AV25" i="5"/>
  <c r="BM25" i="5"/>
  <c r="AT25" i="5"/>
  <c r="BL31" i="5"/>
  <c r="CC31" i="5" s="1"/>
  <c r="Z31" i="5"/>
  <c r="AS31" i="5"/>
  <c r="Z19" i="5"/>
  <c r="AS19" i="5"/>
  <c r="Z23" i="5"/>
  <c r="AS23" i="5"/>
  <c r="Z32" i="5"/>
  <c r="AS32" i="5"/>
  <c r="Z20" i="5"/>
  <c r="AS20" i="5"/>
  <c r="Z27" i="5"/>
  <c r="BJ27" i="5" s="1"/>
  <c r="AS27" i="5"/>
  <c r="Z33" i="5"/>
  <c r="BJ33" i="5" s="1"/>
  <c r="AS33" i="5"/>
  <c r="Z21" i="5"/>
  <c r="AS21" i="5"/>
  <c r="AT21" i="5" s="1"/>
  <c r="Z28" i="5"/>
  <c r="BJ28" i="5" s="1"/>
  <c r="AS28" i="5"/>
  <c r="BF21" i="5"/>
  <c r="BI21" i="5" s="1"/>
  <c r="BL32" i="5"/>
  <c r="CC32" i="5" s="1"/>
  <c r="AV19" i="5"/>
  <c r="AT29" i="5"/>
  <c r="AA27" i="5"/>
  <c r="CA27" i="5" s="1"/>
  <c r="AO33" i="5"/>
  <c r="AR33" i="5" s="1"/>
  <c r="Z34" i="5"/>
  <c r="BJ34" i="5" s="1"/>
  <c r="CD25" i="5"/>
  <c r="BW33" i="5"/>
  <c r="BZ33" i="5" s="1"/>
  <c r="BW13" i="5"/>
  <c r="BZ13" i="5" s="1"/>
  <c r="BW25" i="5"/>
  <c r="BZ25" i="5" s="1"/>
  <c r="CD29" i="5"/>
  <c r="AO29" i="5"/>
  <c r="AR29" i="5" s="1"/>
  <c r="BF31" i="5"/>
  <c r="BI31" i="5" s="1"/>
  <c r="AO25" i="5"/>
  <c r="AR25" i="5" s="1"/>
  <c r="BW21" i="5"/>
  <c r="BZ21" i="5" s="1"/>
  <c r="AV29" i="5"/>
  <c r="AV31" i="5"/>
  <c r="BI23" i="5"/>
  <c r="BM29" i="5"/>
  <c r="BW15" i="5"/>
  <c r="BZ15" i="5" s="1"/>
  <c r="BF33" i="5"/>
  <c r="BI33" i="5" s="1"/>
  <c r="BW11" i="5"/>
  <c r="BZ11" i="5" s="1"/>
  <c r="AT23" i="5"/>
  <c r="BF29" i="5"/>
  <c r="BI29" i="5" s="1"/>
  <c r="BW29" i="5"/>
  <c r="BZ29" i="5" s="1"/>
  <c r="CD13" i="5"/>
  <c r="CB25" i="5"/>
  <c r="CB29" i="5"/>
  <c r="AV27" i="5"/>
  <c r="CD17" i="5"/>
  <c r="CD15" i="5"/>
  <c r="CD11" i="5"/>
  <c r="CD27" i="5"/>
  <c r="BZ31" i="5"/>
  <c r="BF25" i="5"/>
  <c r="BI25" i="5" s="1"/>
  <c r="BL19" i="5"/>
  <c r="CC19" i="5" s="1"/>
  <c r="CD19" i="5" s="1"/>
  <c r="BW23" i="5"/>
  <c r="BZ23" i="5" s="1"/>
  <c r="BF27" i="5"/>
  <c r="BI27" i="5" s="1"/>
  <c r="BK25" i="5"/>
  <c r="BN25" i="5" s="1"/>
  <c r="AO27" i="5"/>
  <c r="AR27" i="5" s="1"/>
  <c r="AO21" i="5"/>
  <c r="AR21" i="5" s="1"/>
  <c r="AO23" i="5"/>
  <c r="AR23" i="5" s="1"/>
  <c r="BW19" i="5"/>
  <c r="BZ19" i="5" s="1"/>
  <c r="BW17" i="5"/>
  <c r="BZ17" i="5" s="1"/>
  <c r="CA11" i="5"/>
  <c r="CB11" i="5" s="1"/>
  <c r="AC31" i="5"/>
  <c r="AC29" i="5"/>
  <c r="AF29" i="5" s="1"/>
  <c r="AC27" i="5"/>
  <c r="AF27" i="5" s="1"/>
  <c r="AC19" i="5"/>
  <c r="AF19" i="5" s="1"/>
  <c r="CC33" i="5"/>
  <c r="CD33" i="5" s="1"/>
  <c r="BM33" i="5"/>
  <c r="CC21" i="5"/>
  <c r="CD21" i="5" s="1"/>
  <c r="BM21" i="5"/>
  <c r="BM23" i="5"/>
  <c r="CC23" i="5"/>
  <c r="CD23" i="5" s="1"/>
  <c r="AC21" i="5"/>
  <c r="AF21" i="5" s="1"/>
  <c r="AC23" i="5"/>
  <c r="AF23" i="5" s="1"/>
  <c r="BM27" i="5"/>
  <c r="AC33" i="5"/>
  <c r="AF33" i="5" s="1"/>
  <c r="CA15" i="5"/>
  <c r="CB15" i="5" s="1"/>
  <c r="AO19" i="5"/>
  <c r="AR19" i="5" s="1"/>
  <c r="BK29" i="5"/>
  <c r="AO31" i="5"/>
  <c r="AR31" i="5" s="1"/>
  <c r="CA13" i="5"/>
  <c r="CB13" i="5" s="1"/>
  <c r="CA17" i="5"/>
  <c r="CB17" i="5" s="1"/>
  <c r="BF19" i="5"/>
  <c r="BI19" i="5" s="1"/>
  <c r="AV21" i="5"/>
  <c r="AV23" i="5"/>
  <c r="AV33" i="5"/>
  <c r="BJ32" i="5" l="1"/>
  <c r="AA31" i="5"/>
  <c r="Z36" i="5"/>
  <c r="Z37" i="5" s="1"/>
  <c r="AW25" i="5"/>
  <c r="CD31" i="5"/>
  <c r="CE29" i="5"/>
  <c r="CE25" i="5"/>
  <c r="AA28" i="5"/>
  <c r="CA28" i="5" s="1"/>
  <c r="AA33" i="5"/>
  <c r="CA33" i="5" s="1"/>
  <c r="AF31" i="5"/>
  <c r="CA31" i="5"/>
  <c r="BJ31" i="5"/>
  <c r="BK31" i="5" s="1"/>
  <c r="BM31" i="5"/>
  <c r="AW29" i="5"/>
  <c r="AA32" i="5"/>
  <c r="AA21" i="5"/>
  <c r="CA21" i="5" s="1"/>
  <c r="CB21" i="5" s="1"/>
  <c r="CE21" i="5" s="1"/>
  <c r="BJ21" i="5"/>
  <c r="BK21" i="5" s="1"/>
  <c r="BN21" i="5" s="1"/>
  <c r="AA19" i="5"/>
  <c r="CA19" i="5" s="1"/>
  <c r="BJ19" i="5"/>
  <c r="AA20" i="5"/>
  <c r="CA20" i="5" s="1"/>
  <c r="BJ20" i="5"/>
  <c r="AA23" i="5"/>
  <c r="CA23" i="5" s="1"/>
  <c r="CB23" i="5" s="1"/>
  <c r="CE23" i="5" s="1"/>
  <c r="BJ23" i="5"/>
  <c r="BK23" i="5" s="1"/>
  <c r="BN23" i="5" s="1"/>
  <c r="CE11" i="5"/>
  <c r="BM19" i="5"/>
  <c r="AW21" i="5"/>
  <c r="AA34" i="5"/>
  <c r="CA34" i="5" s="1"/>
  <c r="CE17" i="5"/>
  <c r="BN29" i="5"/>
  <c r="BK33" i="5"/>
  <c r="BN33" i="5" s="1"/>
  <c r="AT33" i="5"/>
  <c r="AW33" i="5" s="1"/>
  <c r="AT31" i="5"/>
  <c r="AW31" i="5" s="1"/>
  <c r="CB27" i="5"/>
  <c r="CE27" i="5" s="1"/>
  <c r="CE13" i="5"/>
  <c r="AW23" i="5"/>
  <c r="AT27" i="5"/>
  <c r="AW27" i="5" s="1"/>
  <c r="AT19" i="5"/>
  <c r="AW19" i="5" s="1"/>
  <c r="CE15" i="5"/>
  <c r="BK27" i="5"/>
  <c r="BN27" i="5" s="1"/>
  <c r="CA32" i="5" l="1"/>
  <c r="AA36" i="5"/>
  <c r="AA37" i="5" s="1"/>
  <c r="BN31" i="5"/>
  <c r="CB19" i="5"/>
  <c r="CE19" i="5" s="1"/>
  <c r="CB31" i="5"/>
  <c r="CE31" i="5" s="1"/>
  <c r="BK19" i="5"/>
  <c r="BN19" i="5" s="1"/>
  <c r="CB33" i="5" l="1"/>
  <c r="CE33" i="5" s="1"/>
</calcChain>
</file>

<file path=xl/sharedStrings.xml><?xml version="1.0" encoding="utf-8"?>
<sst xmlns="http://schemas.openxmlformats.org/spreadsheetml/2006/main" count="433" uniqueCount="228">
  <si>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</si>
  <si>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</si>
  <si>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</si>
  <si>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</si>
  <si>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</si>
  <si>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</si>
  <si>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</si>
  <si>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</si>
  <si>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</si>
  <si>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</si>
  <si>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</si>
  <si>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</si>
  <si>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</si>
  <si>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</si>
  <si>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</si>
  <si>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</si>
  <si>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</si>
  <si>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</si>
  <si>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</si>
  <si>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</si>
  <si>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</si>
  <si>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</si>
  <si>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</si>
  <si>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</si>
  <si>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</si>
  <si>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</si>
  <si>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</si>
  <si>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</si>
  <si>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</si>
  <si>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</si>
  <si>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</si>
  <si>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</si>
  <si>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</si>
  <si>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</si>
  <si>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NO MODIFICAR ESTA FORMULADO</t>
  </si>
  <si>
    <t>MATRIZ DE INDICADORES PARA RESULTADOS (MIR) 33 2022</t>
  </si>
  <si>
    <t xml:space="preserve">Nombre del estado: </t>
  </si>
  <si>
    <t>SONORA</t>
  </si>
  <si>
    <t>ÚNICAMENTE SE REPORTA AQUÍ</t>
  </si>
  <si>
    <t>NO SE PUEDE ESCRIBIR
"Recuerde que todo esta vinculado"</t>
  </si>
  <si>
    <t>NO SE PUEDE MODIFICAR
"Recuerde que todo esta vinculado"</t>
  </si>
  <si>
    <t>Reportar logros</t>
  </si>
  <si>
    <t>Se reporta en el SRFT</t>
  </si>
  <si>
    <t>Reportar Causas</t>
  </si>
  <si>
    <t>Reportar Efectos</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</si>
  <si>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</si>
  <si>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</si>
  <si>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</si>
  <si>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</si>
  <si>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</si>
  <si>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</si>
  <si>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</si>
  <si>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</si>
  <si>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</si>
  <si>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</si>
  <si>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</si>
  <si>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</si>
  <si>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</si>
  <si>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</si>
  <si>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</si>
  <si>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</si>
  <si>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</si>
  <si>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</si>
  <si>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</si>
  <si>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</si>
  <si>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</si>
  <si>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</si>
  <si>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</si>
  <si>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</si>
  <si>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2do trim</t>
  </si>
  <si>
    <t>3er trim</t>
  </si>
  <si>
    <t>4to trim</t>
  </si>
  <si>
    <t>Meta</t>
  </si>
  <si>
    <t>%</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</si>
  <si>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</si>
  <si>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</si>
  <si>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</si>
  <si>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</si>
  <si>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</si>
  <si>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</si>
  <si>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</si>
  <si>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family val="3"/>
      </rPr>
      <t>2022</t>
    </r>
  </si>
  <si>
    <t>No se acumula</t>
  </si>
  <si>
    <t xml:space="preserve">Se dió seguimiento a las actividades operativas, de atención y seguimiento de personas educandas y formación de personas solidarias, con el fin de fortalecer los servicios educativos en las diferentes estrategias de atención (Plazas Comunitarias, Círculos de estudio y Puntos de encuentro). Se realizaron actividades de vinculación con alianzas estratégicas. Se llevaron a cabo Talleres para el fortalecimiento de los programas educativos con las y los Coordinadores de Zona y Técnicas y Técnicos Docentes. </t>
  </si>
  <si>
    <t xml:space="preserve">De acuerdo a las estimaciones del rezago educativo INEA, la población de 15 años o más, se incrementó al cierre del 2022 con respecto al 2021, pese a esto y a los resultados que ha presentado la Entidad en la atención de las personas que se encuentran en rezago educativo, se ha logrado una disminución en el número de jóvenes y adultos en rezago educativo en todos los niveles educativos. </t>
  </si>
  <si>
    <t>VALIDADO</t>
  </si>
  <si>
    <t>Población de 15 años o más en situación de rezago educativo en t - 1</t>
  </si>
  <si>
    <r>
      <t>Año</t>
    </r>
    <r>
      <rPr>
        <b/>
        <sz val="40"/>
        <rFont val="Montserrat"/>
        <family val="3"/>
      </rPr>
      <t xml:space="preserve"> 2021</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</si>
  <si>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</si>
  <si>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</si>
  <si>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</si>
  <si>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</si>
  <si>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Se llevaron a cabo Talleres para el fortalecimiento de los programas educativos con las y los Coordinadores de Zona y Técnicas y Técnicos Docentes. Se revisaron los reportes de pre ucn en SASA con el fin de ver con las Coordinaciones de Zona que se establecieran los compromisos correspondientes. Se dió seguimiento y monitoreo permanente a los logros presentados por las Coordinaciones de Zona y por Microregión.</t>
  </si>
  <si>
    <t>Derivado de las acciones implementadas se logró que 2,283 personas concluyeran la etapa de alfabetización, cumpliendo con la meta programada para el año.</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</si>
  <si>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</si>
  <si>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</si>
  <si>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</si>
  <si>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</si>
  <si>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VALIDADO MODIFICACIÓN</t>
  </si>
  <si>
    <t>De acuerdo al oficio No. DPAyE/897/2022</t>
  </si>
  <si>
    <t>En seguimiento al oficio No. DPAyE/897/2022 recibido el pasado 27 de septiembre de la Dirección de Prospectiva, Acreditación y Evaluación del INEA, se realizó el ajuste de metas por Coordinación de Zona. Se llevaron a cabo Talleres para el fortalecimiento de los programas educativos con las y los Coordinadores de Zona y Técnicas y Técnicos Docentes. Se revisaron los reportes de pre ucn en SASA con el fin de ver con las Coordinaciones de Zona que se establecieran los compromisos correspondientes. Se dió seguimiento y monitoreo permanente a los logros presentados por las Coordinaciones de Zona y por Microregión.</t>
  </si>
  <si>
    <t>Derivado de las acciones implementadas se logró que 6,635 personas concluyeran el nivel de primaria, presentando un avance del 78.52% la meta programada para el año.</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</si>
  <si>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</si>
  <si>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</si>
  <si>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</si>
  <si>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</si>
  <si>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Derivado de las acciones implementadas se logró que 9,201 personas concluyeran el nivel de secundaria, presentando un avance del 61.22% la meta programada para el año.</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</si>
  <si>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</si>
  <si>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</si>
  <si>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</si>
  <si>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</si>
  <si>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</si>
  <si>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</si>
  <si>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 xml:space="preserve">Participación de las 12 Coordinaciones de Zona durante la realización de las Jornadas Nacionales de Acreditación durante el primer trimestre. </t>
  </si>
  <si>
    <t>Se logró el cumplimeinto de la meta establecida, con la participación de la estructura de Plazas Comunitarias.</t>
  </si>
  <si>
    <t>VALIDADO CON INFO ESTADO</t>
  </si>
  <si>
    <t>Participación de todas la Coordinaciones de Zona a través de sus Plazas Comunitarias en el desarrollo de jornadas y aplicaciones programadas durante el periodo.</t>
  </si>
  <si>
    <t>Se incrementó la participación de educandos en los servicios que ofrecen las Plazas Comunitarias, con las medidas pertinentes cuidando la seguridad de los usuarios.</t>
  </si>
  <si>
    <t>Participación de las Plazas Comunitarias  de la diferentes Coordinaciones de Zona en la atención y presentción de exámenes durante el periodo.</t>
  </si>
  <si>
    <t>Se incrementó la demanda del servicio en esta estrategia de atención educativa logrando que 2342 personas concluyeran nivel, teniendo como meta programada 2067 para el periodo.</t>
  </si>
  <si>
    <t>Se realizaron las actividades operativas correspondientes a las diferentes Plazas Comunitarias (incorporación, atención y seguimiento, aplicaciones de exámenes) en cada una de las Coordinaciones de Zona.</t>
  </si>
  <si>
    <t>Se incrementó la demanda del servicio en esta estrategia de atención educativa logrando que 2,503 personas concluyeran nivel, teniendo como meta programada 2,067 para el periodo.</t>
  </si>
  <si>
    <t>Total educandos/as que concluyen algún nivel del MEVyT en el periodo t</t>
  </si>
  <si>
    <t>Nivel Intermedio y avanzado</t>
  </si>
  <si>
    <t>VALIDADO CON APP</t>
  </si>
  <si>
    <t>VALIDADO CON INFO DEL ESTADO</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</si>
  <si>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</si>
  <si>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</si>
  <si>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</si>
  <si>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family val="3"/>
      </rPr>
      <t xml:space="preserve">UCN´S </t>
    </r>
    <r>
      <rPr>
        <sz val="40"/>
        <rFont val="Montserrat"/>
        <family val="3"/>
      </rPr>
      <t xml:space="preserve">
Jóvenes 10-14 en Primaria</t>
    </r>
    <r>
      <rPr>
        <b/>
        <sz val="40"/>
        <rFont val="Montserrat"/>
        <family val="3"/>
      </rPr>
      <t>+</t>
    </r>
    <r>
      <rPr>
        <sz val="40"/>
        <rFont val="Montserrat"/>
        <family val="3"/>
      </rPr>
      <t>Personas con discapacidad</t>
    </r>
    <r>
      <rPr>
        <b/>
        <sz val="40"/>
        <rFont val="Montserrat"/>
        <family val="3"/>
      </rPr>
      <t>+</t>
    </r>
    <r>
      <rPr>
        <sz val="40"/>
        <rFont val="Montserrat"/>
        <family val="3"/>
      </rPr>
      <t>Población indígena MIB y MIBU</t>
    </r>
  </si>
  <si>
    <t>Durante los primeros meses del trimestre fueron pocas sedes de aplicación que se llevaron a cabo durante las jornadas nacionales.</t>
  </si>
  <si>
    <t>Se mantuvo la atención educativa, pese a ello no se logró un avance optimo en la meta, especialmente en el grupo prioritario de débiles visuales.</t>
  </si>
  <si>
    <t>Mantener la dinámica de aplicaciones de exámenes ya sea en jornadas o aplicaciones programadas, siguiendo las medidas pertinentes, para continuar con las actividades presenciales de forma segura</t>
  </si>
  <si>
    <t>A pesar de mantener la atención educativa, no se logró un avance significativo en el seguimiento académico de los educandos, generando con ello un avance óptimo en la meta.</t>
  </si>
  <si>
    <t>Se mantuvo la atención educativa, y se regularizaron los tiempos para las aplicaciones de exámen.</t>
  </si>
  <si>
    <t>Se logró aumentar el avance de la meta programada para el periodo.</t>
  </si>
  <si>
    <t>Se mantuvo la atención educativa, y se llevaron a cabo las aplicaciones de exámenes en los tiempos establecidos por las Coordinaciones de Zona.</t>
  </si>
  <si>
    <t>Se logró un avance significativo en la meta programada para el trimestre.</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</si>
  <si>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</si>
  <si>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family val="3"/>
      </rPr>
      <t>ATENCIÓN</t>
    </r>
    <r>
      <rPr>
        <sz val="40"/>
        <rFont val="Montserrat"/>
        <family val="3"/>
      </rPr>
      <t xml:space="preserve">
Jóvenes 10-14 en Primaria</t>
    </r>
    <r>
      <rPr>
        <b/>
        <sz val="40"/>
        <rFont val="Montserrat"/>
        <family val="3"/>
      </rPr>
      <t>+</t>
    </r>
    <r>
      <rPr>
        <sz val="40"/>
        <rFont val="Montserrat"/>
        <family val="3"/>
      </rPr>
      <t>Personas con discapacidad</t>
    </r>
    <r>
      <rPr>
        <b/>
        <sz val="40"/>
        <rFont val="Montserrat"/>
        <family val="3"/>
      </rPr>
      <t>+</t>
    </r>
    <r>
      <rPr>
        <sz val="40"/>
        <rFont val="Montserrat"/>
        <family val="3"/>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</si>
  <si>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</si>
  <si>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</si>
  <si>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</si>
  <si>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family val="3"/>
      </rPr>
      <t xml:space="preserve">UCN´S </t>
    </r>
    <r>
      <rPr>
        <sz val="40"/>
        <rFont val="Montserrat"/>
        <family val="3"/>
      </rPr>
      <t xml:space="preserve">
Hispanohablate (todos los grupos, menos indígena)</t>
    </r>
  </si>
  <si>
    <t>Atravéz de la 12 Coordinaciones de Zona se aperturaron sedes de aplicación de exámenes, además de llevar a cabo las aplicaciones en las diferentes Plazas Comunitarias, esto en seguimiento a las Jornadad Nacionales realizadas durante el primer trimestre del año.
Además se llevaron a cabo acciones de promoción y difusión en medios digitales.</t>
  </si>
  <si>
    <t>Se contó con la participación promedio de 2608 educandos por mes que acudieron a presentar exámen, además con la estructura de P/C, aplicadores y asesores, logrando con ello el avance de las metas de UCN presentado.</t>
  </si>
  <si>
    <t>Se llevaron a cabo reuniones virtuales de organización, seguimiento y evaluación con las Coordinaciones de Zona para el desarrollo de las Jornadas de acreditación, así como para las aplicaciones que se programaron en las diferentes sedes de aplicación de exámenes.</t>
  </si>
  <si>
    <t>Se logró tener un promedio de 4,026 participantes por mes en las jornadas, se incorporaron 2,466 nuevos educandos y a pesar de que no se cubrió en su totalidad la meta programada, 5,557 educandos concluyeron algún nivel educativo.</t>
  </si>
  <si>
    <t>Se revisaron reportes de SASA (pre ucn) con el fin de analizar con las Coordinaciones de Zona y se implemtaran las acciones correspondientes para la programación de metas en el periodo.</t>
  </si>
  <si>
    <t>De 9,956 PBCN progrmados se lograron 5, 482, a pesar de cumplir con el numero de PBCN programado, se logró cumplir con el avance de la meta.</t>
  </si>
  <si>
    <t>En seguimiento al oficio No. DPAyE/897/2022 recibido el pasado 27 de septiembre de la Dirección de Prospectiva, Acreditación y Evaluación del INEA, se realizó el ajuste de metas por Coordinación de Zona para el cuarto trimestre. Se revisaron los reportes de pre ucn en SASA con el fin de ver con las Coordinaciones de Zona que se establecieran los compromisoos correspondientes.</t>
  </si>
  <si>
    <t>De 4,751 PBCN programados para el trimestre, se lograron 5,967.</t>
  </si>
  <si>
    <t>Educandos/as atendidos en el nivel de inicial, Primaria y/o Secundaria con la vertiente Hispanohablante del Modelo Educación para la Vida y el Trabajo (MEVyT) en el periodo t</t>
  </si>
  <si>
    <r>
      <rPr>
        <b/>
        <sz val="40"/>
        <rFont val="Montserrat"/>
        <family val="3"/>
      </rPr>
      <t>ATENCIÓN</t>
    </r>
    <r>
      <rPr>
        <sz val="40"/>
        <rFont val="Montserrat"/>
        <family val="3"/>
      </rPr>
      <t xml:space="preserve">
Hispanohablate (todos los grupos, menos indígena)</t>
    </r>
  </si>
  <si>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</si>
  <si>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</si>
  <si>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</si>
  <si>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</si>
  <si>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Educandos activos con algún módulo vinculado</t>
  </si>
  <si>
    <t>Monitoreo permanente con las Coordinacines de Zona  mediante el reporte at04 (listado de personas activas y modulos vinculados), especilamente antes del cierre del mes.</t>
  </si>
  <si>
    <t>Se logra mantener que en casi en su totalidad los adultos cuenten al menos con un módulo vinculado.</t>
  </si>
  <si>
    <t>Se mantiene el monitoreo permanente con las Coordinaciones de Zona.</t>
  </si>
  <si>
    <t>Lograr mantener la vinculación en casi la totalidad de los adultos activos.</t>
  </si>
  <si>
    <t>Se mantiene el monitoreo constante a las Coordinaciones de Zona.</t>
  </si>
  <si>
    <t>Se ha logrdo mantener un avanse significativo en la meta establecida para el indicador.</t>
  </si>
  <si>
    <t>A pesar de que bajó el porcentaje de vinculación, se ha logrado mantener un avance significativo en la meta del indicador.</t>
  </si>
  <si>
    <t>Educandos/as activos en el MEVyT en el periodo t</t>
  </si>
  <si>
    <t>Educando activos</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</si>
  <si>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</si>
  <si>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</si>
  <si>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</si>
  <si>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r>
      <t xml:space="preserve">Módulos en </t>
    </r>
    <r>
      <rPr>
        <b/>
        <sz val="40"/>
        <rFont val="Montserrat"/>
        <family val="3"/>
      </rPr>
      <t xml:space="preserve">línea o digitales </t>
    </r>
    <r>
      <rPr>
        <sz val="40"/>
        <rFont val="Montserrat"/>
        <family val="3"/>
      </rPr>
      <t>VINCULADOS</t>
    </r>
  </si>
  <si>
    <t>Problemática presentada anivel estatal, la falta de figuras voluntarias en las plazas comunitarias que dieran seguimiento a la atención de ls personas beneficiarias, así como tambien la falta de información y nuevos lineamientos por parte de oficinas centrales ante el anuncio de cambio de modelo educativo para la atención digital y la operación de una nueva plataforma</t>
  </si>
  <si>
    <t>No todas las Coordinaciones de Zona pudieron avocarse a la atención educativa en línea.
No se promovió a nivel estatal la modalidad, ante la falta de figuras que dieran seguimiento a la atención en línea</t>
  </si>
  <si>
    <t>En carpeta de evidencia se subió oficio de la Dirección de Servicios Educativos con cambio de meta en el primer trimestre.</t>
  </si>
  <si>
    <t>Ante la regularización de aplicación de exámenes, se incrementó la vinculación de módulos en la plataforma del MEVyT en línea.
La plataforma de MEVyT en línea se cerró a nuevas incorporaciones, por lo que solo permanecerá abierta para que los usuarios educandos continúen estudiando y vinculando nuevos módulos si así lo eligen.</t>
  </si>
  <si>
    <t>Se incrementó la vinculación de módulos en MEVyT en línea hasta el cierre de la plataforma.</t>
  </si>
  <si>
    <t>La información que se reporte en el numerador es con corte al mes de mayo, ya que no se ha recibido el reporte actualizado de la plataforma de oficinas centrales, de acuerdo a la información proporciona por la  Dirección de Servicios Educativos.</t>
  </si>
  <si>
    <t>El modelos educativo MEVyT  ha cerrado su oferta educativa en línea, permanece abierta para aquella personas que hcieron su registro antes del 9 de mayo del presente, sólo para que, si es su interés educativo, continuar y/o concluir en esta modalidad de estudio.</t>
  </si>
  <si>
    <t>La vinculación de módulos diminuye considerablemente, pues solo está limitada para el seguimiento a usuarios registrados antes del cierre de la plataforma. La plataforma ya no acepta nuevos ingresos.</t>
  </si>
  <si>
    <t>Se actulizaron logros del periodo julio-septiembre con información  prporcionada por la Dirección de Servció Educativos</t>
  </si>
  <si>
    <t>El modelo educativo del MEVyT ha cerrado su oferta educativa en línea y cualquier otra modalidad virtual. Permanece abierta para aquellas personas que hicieron su registro antes del 9 de mayo del 2022 sólo para que, si es su interés educativo, continuar y/o concluir en esta modalidad de estudio.</t>
  </si>
  <si>
    <t>La plataforma ya no acepta nuevos registros, por lo que la vinculación de módulos disminuye, pues sólo se limita a la atención de los educandos registrados antes del 9 de mayo del 2022 y que deseen continuar en esta modalidad.</t>
  </si>
  <si>
    <t>En el numerador del indicador,  la información registrada corresponde a los meses de octubre y noviembre ya que aún no se ha recibido  la información actualizada con el mes de diciembre de INEA.</t>
  </si>
  <si>
    <t>Total de módulos vinculados en el periodo t)*100</t>
  </si>
  <si>
    <r>
      <rPr>
        <b/>
        <sz val="40"/>
        <rFont val="Montserrat"/>
        <family val="3"/>
      </rPr>
      <t xml:space="preserve">TOTAL </t>
    </r>
    <r>
      <rPr>
        <sz val="40"/>
        <rFont val="Montserrat"/>
        <family val="3"/>
      </rPr>
      <t>de módulos VINCULADOS</t>
    </r>
  </si>
  <si>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</si>
  <si>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</si>
  <si>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</si>
  <si>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Asesores/as con más de un año de permanencia con formación continua acumulados</t>
  </si>
  <si>
    <t>La información que les proporcione Dirección Académica la reportarán en el apartado trimestral.</t>
  </si>
  <si>
    <t>Durante el primer semestre del año se in inició con la reestructuración de personas asesoras por parte de las Coordinaciones de Zona, y aún continúa.</t>
  </si>
  <si>
    <t>La formación en el primer trimeste fue bajo.</t>
  </si>
  <si>
    <t>Información recibida de la Dirección de Servicios Educativos mediante oficio cargado en carpeta de evidencias del indicador 10</t>
  </si>
  <si>
    <t>Por la necesidad que todas las personas asesoras con círculo de estudio activo cuenten con el esquema de formación básico, se intensificaron las acciones para que la mayor parte participaran y acreditaran los eventos de básica 1 y 2, así también se promocionó el taller mis competencias básicas.</t>
  </si>
  <si>
    <t>Se incrementó la participación de las personas asesoras a los eventos de formación básica 1 y 2, por lo cual se logró superar la expectativa de cumplimiento del segundo trimestre.</t>
  </si>
  <si>
    <t>Promoción y desarrollo del curso básica 4, con el objetivo que todas las personas asesoras cuenten con su esquema básico de formación.</t>
  </si>
  <si>
    <t>En el trimestre se logró formar en el curso de básica 4 El MEVyT y el papel del educador de personas jóvenes y adultas al 71% que representa a 523 personas asesoras</t>
  </si>
  <si>
    <t>MODIFICACIÓN PLANTEADA POR ESTADO</t>
  </si>
  <si>
    <t>En el cuarto trimestre causaron baja personas asesoras por diversos motivos. Se priorizó la capacitación de las personas asesoras que en especial no contaban con su formación básica.</t>
  </si>
  <si>
    <t>Al cierre del año se logró que de 635 personas asesoras activas en SASA con un año y más de antigüedad, 630 participaran en cursos de formación básica.</t>
  </si>
  <si>
    <t>Asesores/as con más de un año de permanencia acumulados al cierre del periodo t</t>
  </si>
  <si>
    <t>Asesores/as con más de un año de permanencia acumulados</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</si>
  <si>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</si>
  <si>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</si>
  <si>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</si>
  <si>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family val="3"/>
      </rPr>
      <t xml:space="preserve">linea </t>
    </r>
    <r>
      <rPr>
        <sz val="40"/>
        <rFont val="Montserrat"/>
        <family val="3"/>
      </rPr>
      <t>aplicados</t>
    </r>
  </si>
  <si>
    <t>Se contó con la participación promedio de 2608 educandos por mes que acudieron a presentar exámen, se aplicaron en promedio 1,014 exámenes por mes</t>
  </si>
  <si>
    <t>VALIDADO CON ESTADO</t>
  </si>
  <si>
    <t>Se incrementó la participación de educandos en los servicios que ofrecen las Plazas Comunitarias, privilegiando la aplicación de exámen en esta modalidad, como una forma más segura que se ofrece al usuario, en cuanto a medidas de seguridad sanitaria.</t>
  </si>
  <si>
    <t>Se incrementó la demanda del servicio en esta estrategia de atención educativa durante las aplicaciones que se programaron durante el periodo.</t>
  </si>
  <si>
    <t xml:space="preserve">Participación de las  Plazas Comunitarias de las diferentes Coordinaciones de Zona en los eventos de presentación de exámenes en línea durante el periodo. </t>
  </si>
  <si>
    <t>Se mantiene el interés y la demanda del servicio en esta estrategia de atención educativa durante las aplicaciones  que se programaron durante el trimestre.</t>
  </si>
  <si>
    <t>Total de exámenes del MEVyT aplicados en cualquier formato en el periodo t)*100</t>
  </si>
  <si>
    <r>
      <rPr>
        <b/>
        <sz val="40"/>
        <rFont val="Montserrat"/>
        <family val="3"/>
      </rPr>
      <t>TOTAL DE EXAMENES APLICADOS</t>
    </r>
    <r>
      <rPr>
        <sz val="40"/>
        <rFont val="Montserrat"/>
        <family val="3"/>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</si>
  <si>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</si>
  <si>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</si>
  <si>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</si>
  <si>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family val="3"/>
      </rPr>
      <t xml:space="preserve">papel </t>
    </r>
    <r>
      <rPr>
        <sz val="40"/>
        <rFont val="Montserrat"/>
        <family val="3"/>
      </rPr>
      <t>aplicados</t>
    </r>
  </si>
  <si>
    <t>Se contó con la participación promedio de 2608 educandos por mes que acudieron a presentar exámen, aplicando en promedio 3,491 exámenes por mes.</t>
  </si>
  <si>
    <t>Participación de todas la Coordinaciones de Zona a través de sus Plazas Comunitarias y sedes de aplicación de examen en el desarrollo de jornadas y aplicaciones programadas durante el periodo.</t>
  </si>
  <si>
    <t>Se privilegió la aplicación en línea, generando que el 58% solo se aplicara en impreso del total de exámenes aplicados durante el trimestre</t>
  </si>
  <si>
    <t>Se llevaron a cabo las aplicaciones de exámenes en las difeentes sedes programadas, así como en las PC</t>
  </si>
  <si>
    <t>Se mantienen los logros durnte el periodo,  pues la aplicación en línea sigue resultando mas efectiva para las personas beneficiarias.</t>
  </si>
  <si>
    <t>Se realizaron las aplicaciones de exámenes impresos en las diferentes sedes programadas y permanentes de las Coordinaciones de Zona.</t>
  </si>
  <si>
    <t>Se lograron aplicar 32, 627 exámenes impresos  de los 19, 354 programados para el trimestre, logrando así el seguimiento educativo de los educandos.</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</si>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</sst>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50">
    <font>
      <sz val="12"/>
      <color theme="1"/>
      <name val="Calibri"/>
      <family val="2"/>
      <scheme val="minor"/>
    </font>
    <font>
      <sz val="11"/>
      <color theme="1"/>
      <name val="Calibri"/>
      <family val="2"/>
      <scheme val="minor"/>
    </font>
    <font>
      <sz val="12"/>
      <color theme="1"/>
      <name val="Calibri"/>
      <family val="2"/>
      <scheme val="minor"/>
    </font>
    <font>
      <b/>
      <sz val="18"/>
      <color theme="1"/>
      <name val="Montserrat"/>
      <family val="3"/>
    </font>
    <font>
      <sz val="18"/>
      <color theme="1"/>
      <name val="Montserrat"/>
      <family val="3"/>
    </font>
    <font>
      <sz val="12"/>
      <color theme="1"/>
      <name val="Montserrat"/>
      <family val="3"/>
    </font>
    <font>
      <b/>
      <sz val="11"/>
      <color theme="1"/>
      <name val="Calibri"/>
      <family val="2"/>
      <scheme val="minor"/>
    </font>
    <font>
      <b/>
      <sz val="12"/>
      <color theme="1"/>
      <name val="Calibri"/>
      <family val="2"/>
      <scheme val="minor"/>
    </font>
    <font>
      <sz val="10"/>
      <name val="Arial"/>
      <family val="2"/>
    </font>
    <font>
      <b/>
      <sz val="20"/>
      <color theme="1"/>
      <name val="Montserrat"/>
      <family val="3"/>
    </font>
    <font>
      <sz val="18"/>
      <name val="Montserrat"/>
      <family val="3"/>
    </font>
    <font>
      <b/>
      <sz val="18"/>
      <name val="Montserrat"/>
      <family val="3"/>
    </font>
    <font>
      <b/>
      <sz val="24"/>
      <name val="Montserrat"/>
      <family val="3"/>
    </font>
    <font>
      <b/>
      <sz val="30"/>
      <color theme="1"/>
      <name val="Montserrat"/>
      <family val="3"/>
    </font>
    <font>
      <b/>
      <sz val="30"/>
      <color theme="0"/>
      <name val="Montserrat"/>
      <family val="3"/>
    </font>
    <font>
      <b/>
      <sz val="25"/>
      <color theme="1"/>
      <name val="Montserrat"/>
      <family val="3"/>
    </font>
    <font>
      <b/>
      <sz val="25"/>
      <color theme="0"/>
      <name val="Montserrat"/>
      <family val="3"/>
    </font>
    <font>
      <b/>
      <sz val="24"/>
      <color theme="0"/>
      <name val="Montserrat"/>
      <family val="3"/>
    </font>
    <font>
      <b/>
      <sz val="29"/>
      <color theme="0"/>
      <name val="Montserrat"/>
      <family val="3"/>
    </font>
    <font>
      <b/>
      <sz val="29"/>
      <color theme="1"/>
      <name val="Montserrat"/>
      <family val="3"/>
    </font>
    <font>
      <sz val="29"/>
      <color theme="1"/>
      <name val="Montserrat"/>
      <family val="3"/>
    </font>
    <font>
      <sz val="30"/>
      <name val="Montserrat"/>
      <family val="3"/>
    </font>
    <font>
      <b/>
      <sz val="30"/>
      <name val="Montserrat"/>
      <family val="3"/>
    </font>
    <font>
      <sz val="30"/>
      <color theme="1"/>
      <name val="Montserrat"/>
      <family val="3"/>
    </font>
    <font>
      <sz val="25"/>
      <color theme="1"/>
      <name val="Montserrat"/>
      <family val="3"/>
    </font>
    <font>
      <sz val="25"/>
      <name val="Montserrat"/>
      <family val="3"/>
    </font>
    <font>
      <b/>
      <sz val="38"/>
      <color theme="1"/>
      <name val="Montserrat"/>
      <family val="3"/>
    </font>
    <font>
      <sz val="38"/>
      <color theme="1"/>
      <name val="Montserrat"/>
      <family val="3"/>
    </font>
    <font>
      <b/>
      <sz val="38"/>
      <color theme="0"/>
      <name val="Montserrat"/>
      <family val="3"/>
    </font>
    <font>
      <b/>
      <sz val="40"/>
      <color theme="1"/>
      <name val="Montserrat"/>
      <family val="3"/>
    </font>
    <font>
      <b/>
      <sz val="23"/>
      <name val="Montserrat"/>
      <family val="3"/>
    </font>
    <font>
      <b/>
      <sz val="40"/>
      <name val="Montserrat"/>
      <family val="3"/>
    </font>
    <font>
      <sz val="40"/>
      <name val="Montserrat"/>
      <family val="3"/>
    </font>
    <font>
      <b/>
      <sz val="30"/>
      <color rgb="FF000000"/>
      <name val="Montserrat"/>
      <family val="3"/>
    </font>
    <font>
      <b/>
      <sz val="40"/>
      <color rgb="FF000000"/>
      <name val="Montserrat"/>
      <family val="3"/>
    </font>
    <font>
      <sz val="40"/>
      <color theme="1"/>
      <name val="Montserrat"/>
      <family val="3"/>
    </font>
    <font>
      <b/>
      <sz val="40"/>
      <color theme="0"/>
      <name val="Montserrat"/>
      <family val="3"/>
    </font>
    <font>
      <b/>
      <sz val="50"/>
      <color theme="1"/>
      <name val="Montserrat"/>
      <family val="3"/>
    </font>
    <font>
      <b/>
      <sz val="60"/>
      <color theme="0"/>
      <name val="Montserrat"/>
      <family val="3"/>
    </font>
    <font>
      <b/>
      <sz val="35"/>
      <name val="Montserrat"/>
      <family val="3"/>
    </font>
    <font>
      <b/>
      <sz val="35"/>
      <color theme="1"/>
      <name val="Montserrat"/>
      <family val="3"/>
    </font>
    <font>
      <sz val="35"/>
      <color theme="1"/>
      <name val="Montserrat"/>
      <family val="3"/>
    </font>
    <font>
      <b/>
      <sz val="60"/>
      <name val="Montserrat"/>
      <family val="3"/>
    </font>
    <font>
      <b/>
      <sz val="50"/>
      <name val="Montserrat"/>
      <family val="3"/>
    </font>
    <font>
      <b/>
      <sz val="40"/>
      <color rgb="FFFFFFFF"/>
      <name val="Montserrat"/>
      <family val="3"/>
    </font>
    <font>
      <sz val="40"/>
      <color rgb="FF000000"/>
      <name val="Montserrat"/>
      <family val="3"/>
    </font>
    <font>
      <sz val="20"/>
      <name val="Montserrat"/>
      <family val="3"/>
    </font>
    <font>
      <b/>
      <sz val="20"/>
      <name val="Montserrat"/>
      <family val="3"/>
    </font>
    <font>
      <sz val="30"/>
      <color rgb="FF000000"/>
      <name val="Montserrat"/>
    </font>
    <font>
      <b/>
      <sz val="12"/>
      <color theme="1"/>
      <name val="Montserrat"/>
      <family val="3"/>
    </font>
  </fonts>
  <fills count="35">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0"/>
        <bgColor rgb="FF1B5542"/>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theme="0" tint="-0.14999847407452621"/>
        <bgColor rgb="FF1B5542"/>
      </patternFill>
    </fill>
    <fill>
      <patternFill patternType="solid">
        <fgColor rgb="FF850909"/>
        <bgColor indexed="64"/>
      </patternFill>
    </fill>
    <fill>
      <patternFill patternType="solid">
        <fgColor rgb="FFC6E0B4"/>
        <bgColor indexed="64"/>
      </patternFill>
    </fill>
    <fill>
      <patternFill patternType="solid">
        <fgColor rgb="FFFFFFFF"/>
        <bgColor indexed="64"/>
      </patternFill>
    </fill>
    <fill>
      <patternFill patternType="solid">
        <fgColor rgb="FFFFC000"/>
        <bgColor indexed="64"/>
      </patternFill>
    </fill>
    <fill>
      <patternFill patternType="solid">
        <fgColor rgb="FFE2EFDA"/>
        <bgColor indexed="64"/>
      </patternFill>
    </fill>
    <fill>
      <patternFill patternType="solid">
        <fgColor rgb="FF000000"/>
        <bgColor rgb="FF000000"/>
      </patternFill>
    </fill>
    <fill>
      <patternFill patternType="solid">
        <fgColor rgb="FFFFFFFF"/>
        <bgColor rgb="FF000000"/>
      </patternFill>
    </fill>
    <fill>
      <patternFill patternType="solid">
        <fgColor rgb="FFB0DEBE"/>
        <bgColor indexed="64"/>
      </patternFill>
    </fill>
  </fills>
  <borders count="65">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indexed="64"/>
      </left>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2" fillId="0" borderId="0"/>
  </cellStyleXfs>
  <cellXfs count="380">
    <xf numFmtId="0" fontId="0" fillId="0" borderId="0" xfId="0"/>
    <xf numFmtId="0" fontId="6" fillId="0" borderId="24" xfId="2" applyFont="1" applyBorder="1" applyAlignment="1">
      <alignment vertical="center"/>
    </xf>
    <xf numFmtId="0" fontId="7"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9"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0" fillId="2" borderId="10"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23" fillId="0" borderId="0" xfId="0" applyFont="1" applyAlignment="1" applyProtection="1">
      <alignment vertical="center"/>
      <protection locked="0"/>
    </xf>
    <xf numFmtId="0" fontId="21" fillId="2" borderId="33"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34"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3" fontId="21" fillId="14" borderId="3" xfId="0" applyNumberFormat="1" applyFont="1" applyFill="1" applyBorder="1" applyAlignment="1" applyProtection="1">
      <alignment horizontal="center" vertical="center" wrapText="1"/>
      <protection locked="0"/>
    </xf>
    <xf numFmtId="3" fontId="21" fillId="14" borderId="5" xfId="0"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vertical="center"/>
      <protection locked="0"/>
    </xf>
    <xf numFmtId="0" fontId="24" fillId="0" borderId="0" xfId="0" applyFont="1" applyAlignment="1" applyProtection="1">
      <alignment vertical="center"/>
      <protection locked="0"/>
    </xf>
    <xf numFmtId="0" fontId="15" fillId="0" borderId="0" xfId="0" applyFont="1" applyAlignment="1" applyProtection="1">
      <alignment vertical="center"/>
      <protection locked="0"/>
    </xf>
    <xf numFmtId="0" fontId="25" fillId="2" borderId="10" xfId="0" applyFont="1" applyFill="1" applyBorder="1" applyAlignment="1" applyProtection="1">
      <alignment vertical="center" wrapText="1"/>
      <protection locked="0"/>
    </xf>
    <xf numFmtId="0" fontId="25" fillId="2" borderId="1" xfId="0" applyFont="1" applyFill="1" applyBorder="1" applyAlignment="1" applyProtection="1">
      <alignment vertical="center" wrapText="1"/>
      <protection locked="0"/>
    </xf>
    <xf numFmtId="0" fontId="26" fillId="0" borderId="0" xfId="0" applyFont="1" applyAlignment="1" applyProtection="1">
      <alignment horizontal="left" vertical="center"/>
      <protection locked="0"/>
    </xf>
    <xf numFmtId="0" fontId="26" fillId="0" borderId="0" xfId="0" applyFont="1" applyAlignment="1" applyProtection="1">
      <alignment horizontal="justify" vertical="center"/>
      <protection locked="0"/>
    </xf>
    <xf numFmtId="0" fontId="27" fillId="0" borderId="0" xfId="0" applyFont="1" applyAlignment="1" applyProtection="1">
      <alignment vertical="center"/>
      <protection locked="0"/>
    </xf>
    <xf numFmtId="0" fontId="28" fillId="0" borderId="0" xfId="0" applyFont="1" applyAlignment="1" applyProtection="1">
      <alignment vertical="center"/>
      <protection locked="0"/>
    </xf>
    <xf numFmtId="3" fontId="21" fillId="0" borderId="16" xfId="0" applyNumberFormat="1" applyFont="1" applyBorder="1" applyAlignment="1" applyProtection="1">
      <alignment horizontal="center" vertical="center" wrapText="1"/>
      <protection locked="0"/>
    </xf>
    <xf numFmtId="3" fontId="21" fillId="0" borderId="17" xfId="0" applyNumberFormat="1" applyFont="1" applyBorder="1" applyAlignment="1" applyProtection="1">
      <alignment horizontal="center"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28" fillId="10" borderId="0" xfId="0" applyFont="1" applyFill="1" applyAlignment="1" applyProtection="1">
      <alignment vertical="center" wrapText="1"/>
      <protection locked="0"/>
    </xf>
    <xf numFmtId="3" fontId="21" fillId="14" borderId="19" xfId="0" applyNumberFormat="1" applyFont="1" applyFill="1" applyBorder="1" applyAlignment="1" applyProtection="1">
      <alignment horizontal="center" vertical="center" wrapText="1"/>
      <protection locked="0"/>
    </xf>
    <xf numFmtId="3" fontId="21" fillId="0" borderId="50" xfId="0" applyNumberFormat="1" applyFont="1" applyBorder="1" applyAlignment="1" applyProtection="1">
      <alignment horizontal="center" vertical="center" wrapText="1"/>
      <protection locked="0"/>
    </xf>
    <xf numFmtId="0" fontId="21" fillId="2" borderId="49" xfId="0" applyFont="1" applyFill="1" applyBorder="1" applyAlignment="1" applyProtection="1">
      <alignment vertical="center" wrapText="1"/>
      <protection locked="0"/>
    </xf>
    <xf numFmtId="0" fontId="21" fillId="2" borderId="0" xfId="0" applyFont="1" applyFill="1" applyAlignment="1" applyProtection="1">
      <alignment vertical="center" wrapText="1"/>
      <protection locked="0"/>
    </xf>
    <xf numFmtId="3" fontId="22" fillId="16" borderId="10" xfId="0" applyNumberFormat="1" applyFont="1" applyFill="1" applyBorder="1" applyAlignment="1" applyProtection="1">
      <alignment horizontal="center" vertical="center" wrapText="1"/>
      <protection locked="0"/>
    </xf>
    <xf numFmtId="3" fontId="22" fillId="16" borderId="1" xfId="0" applyNumberFormat="1" applyFont="1" applyFill="1" applyBorder="1" applyAlignment="1" applyProtection="1">
      <alignment horizontal="center" vertical="center" wrapText="1"/>
      <protection locked="0"/>
    </xf>
    <xf numFmtId="3" fontId="22" fillId="16" borderId="8" xfId="0" applyNumberFormat="1" applyFont="1" applyFill="1" applyBorder="1" applyAlignment="1" applyProtection="1">
      <alignment horizontal="center" vertical="center" wrapText="1"/>
      <protection locked="0"/>
    </xf>
    <xf numFmtId="0" fontId="22" fillId="16" borderId="12" xfId="0" applyFont="1" applyFill="1" applyBorder="1" applyAlignment="1" applyProtection="1">
      <alignment horizontal="center" vertical="center" wrapText="1"/>
      <protection locked="0"/>
    </xf>
    <xf numFmtId="3" fontId="22" fillId="16" borderId="45" xfId="0" applyNumberFormat="1" applyFont="1" applyFill="1" applyBorder="1" applyAlignment="1" applyProtection="1">
      <alignment horizontal="center" vertical="center" wrapText="1"/>
      <protection locked="0"/>
    </xf>
    <xf numFmtId="3" fontId="22" fillId="16" borderId="47" xfId="0" applyNumberFormat="1" applyFont="1" applyFill="1" applyBorder="1" applyAlignment="1" applyProtection="1">
      <alignment horizontal="center" vertical="center" wrapText="1"/>
      <protection locked="0"/>
    </xf>
    <xf numFmtId="3" fontId="22" fillId="16" borderId="46" xfId="0" applyNumberFormat="1" applyFont="1" applyFill="1" applyBorder="1" applyAlignment="1" applyProtection="1">
      <alignment horizontal="center" vertical="center" wrapText="1"/>
      <protection locked="0"/>
    </xf>
    <xf numFmtId="3" fontId="22" fillId="16" borderId="48" xfId="0" applyNumberFormat="1" applyFont="1" applyFill="1" applyBorder="1" applyAlignment="1" applyProtection="1">
      <alignment horizontal="center" vertical="center" wrapText="1"/>
      <protection locked="0"/>
    </xf>
    <xf numFmtId="0" fontId="22" fillId="16" borderId="8" xfId="0" applyFont="1" applyFill="1" applyBorder="1" applyAlignment="1" applyProtection="1">
      <alignment horizontal="center" vertical="center" wrapText="1"/>
      <protection locked="0"/>
    </xf>
    <xf numFmtId="0" fontId="10" fillId="18" borderId="8" xfId="0" applyFont="1" applyFill="1" applyBorder="1" applyAlignment="1" applyProtection="1">
      <alignment vertical="center" wrapText="1"/>
      <protection locked="0"/>
    </xf>
    <xf numFmtId="0" fontId="10" fillId="18" borderId="12" xfId="0" applyFont="1" applyFill="1" applyBorder="1" applyAlignment="1" applyProtection="1">
      <alignment vertical="center" wrapText="1"/>
      <protection locked="0"/>
    </xf>
    <xf numFmtId="3" fontId="22" fillId="16" borderId="43" xfId="0" applyNumberFormat="1" applyFont="1" applyFill="1" applyBorder="1" applyAlignment="1" applyProtection="1">
      <alignment horizontal="center" vertical="center" wrapText="1"/>
      <protection locked="0"/>
    </xf>
    <xf numFmtId="3" fontId="22" fillId="16" borderId="12" xfId="0" applyNumberFormat="1" applyFont="1" applyFill="1" applyBorder="1" applyAlignment="1" applyProtection="1">
      <alignment horizontal="center" vertical="center" wrapText="1"/>
      <protection locked="0"/>
    </xf>
    <xf numFmtId="0" fontId="10" fillId="18" borderId="27" xfId="0" applyFont="1" applyFill="1" applyBorder="1" applyAlignment="1" applyProtection="1">
      <alignment vertical="center" wrapText="1"/>
      <protection locked="0"/>
    </xf>
    <xf numFmtId="0" fontId="20" fillId="0" borderId="0" xfId="0" applyFont="1" applyAlignment="1" applyProtection="1">
      <alignment horizontal="justify" vertical="center" wrapText="1"/>
      <protection locked="0"/>
    </xf>
    <xf numFmtId="3" fontId="21"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0" fontId="22" fillId="0" borderId="0" xfId="0" applyNumberFormat="1" applyFont="1" applyAlignment="1">
      <alignment horizontal="center" vertical="center" wrapText="1"/>
    </xf>
    <xf numFmtId="10" fontId="14" fillId="0" borderId="0" xfId="1" applyNumberFormat="1" applyFont="1" applyFill="1" applyBorder="1" applyAlignment="1">
      <alignment horizontal="center" vertical="center" wrapText="1"/>
    </xf>
    <xf numFmtId="164" fontId="30" fillId="0" borderId="0" xfId="0" applyNumberFormat="1" applyFont="1" applyAlignment="1">
      <alignment horizontal="justify" vertical="center" wrapText="1"/>
    </xf>
    <xf numFmtId="3" fontId="22" fillId="0" borderId="0" xfId="0" applyNumberFormat="1" applyFont="1" applyAlignment="1" applyProtection="1">
      <alignment horizontal="center" vertical="center" wrapText="1"/>
      <protection locked="0"/>
    </xf>
    <xf numFmtId="164" fontId="11" fillId="0" borderId="0" xfId="0" applyNumberFormat="1" applyFont="1" applyAlignment="1">
      <alignment horizontal="justify" vertical="center" wrapText="1"/>
    </xf>
    <xf numFmtId="164" fontId="22" fillId="0" borderId="0" xfId="0" applyNumberFormat="1" applyFont="1" applyAlignment="1">
      <alignment horizontal="center" vertical="center" wrapText="1"/>
    </xf>
    <xf numFmtId="164" fontId="22" fillId="0" borderId="0" xfId="0" applyNumberFormat="1" applyFont="1" applyAlignment="1">
      <alignment horizontal="justify" vertical="center" wrapText="1"/>
    </xf>
    <xf numFmtId="164" fontId="12" fillId="0" borderId="0" xfId="0" applyNumberFormat="1" applyFont="1" applyAlignment="1">
      <alignment horizontal="center" vertical="center" wrapText="1"/>
    </xf>
    <xf numFmtId="10" fontId="17" fillId="0" borderId="0" xfId="1" applyNumberFormat="1" applyFont="1" applyFill="1" applyBorder="1" applyAlignment="1">
      <alignment horizontal="center" vertical="center" wrapText="1"/>
    </xf>
    <xf numFmtId="3" fontId="32" fillId="15" borderId="2" xfId="0" applyNumberFormat="1" applyFont="1" applyFill="1" applyBorder="1" applyAlignment="1" applyProtection="1">
      <alignment horizontal="center" vertical="center" wrapText="1"/>
      <protection locked="0"/>
    </xf>
    <xf numFmtId="3" fontId="32" fillId="15" borderId="5" xfId="0" applyNumberFormat="1" applyFont="1" applyFill="1" applyBorder="1" applyAlignment="1" applyProtection="1">
      <alignment horizontal="center" vertical="center" wrapText="1"/>
      <protection locked="0"/>
    </xf>
    <xf numFmtId="3" fontId="32" fillId="14" borderId="3" xfId="0" applyNumberFormat="1" applyFont="1" applyFill="1" applyBorder="1" applyAlignment="1" applyProtection="1">
      <alignment horizontal="center" vertical="center" wrapText="1"/>
      <protection locked="0"/>
    </xf>
    <xf numFmtId="3" fontId="32" fillId="14" borderId="5" xfId="0" applyNumberFormat="1" applyFont="1" applyFill="1" applyBorder="1" applyAlignment="1" applyProtection="1">
      <alignment horizontal="center" vertical="center" wrapText="1"/>
      <protection locked="0"/>
    </xf>
    <xf numFmtId="164" fontId="35" fillId="0" borderId="34" xfId="1" applyNumberFormat="1" applyFont="1" applyFill="1" applyBorder="1" applyAlignment="1" applyProtection="1">
      <alignment vertical="center" wrapText="1"/>
      <protection locked="0"/>
    </xf>
    <xf numFmtId="164" fontId="35" fillId="0" borderId="1" xfId="1" applyNumberFormat="1" applyFont="1" applyFill="1" applyBorder="1" applyAlignment="1" applyProtection="1">
      <alignment vertical="center" wrapText="1"/>
      <protection locked="0"/>
    </xf>
    <xf numFmtId="164" fontId="35" fillId="0" borderId="30" xfId="1" applyNumberFormat="1" applyFont="1" applyFill="1" applyBorder="1" applyAlignment="1" applyProtection="1">
      <alignment vertical="center" wrapText="1"/>
      <protection locked="0"/>
    </xf>
    <xf numFmtId="3" fontId="32" fillId="15" borderId="40" xfId="0" applyNumberFormat="1" applyFont="1" applyFill="1" applyBorder="1" applyAlignment="1" applyProtection="1">
      <alignment horizontal="center" vertical="center" wrapText="1"/>
      <protection locked="0"/>
    </xf>
    <xf numFmtId="3" fontId="32" fillId="15" borderId="39" xfId="0" applyNumberFormat="1" applyFont="1" applyFill="1" applyBorder="1" applyAlignment="1" applyProtection="1">
      <alignment horizontal="center" vertical="center" wrapText="1"/>
      <protection locked="0"/>
    </xf>
    <xf numFmtId="3" fontId="32" fillId="15" borderId="16" xfId="0" applyNumberFormat="1" applyFont="1" applyFill="1" applyBorder="1" applyAlignment="1" applyProtection="1">
      <alignment horizontal="center" vertical="center" wrapText="1"/>
      <protection locked="0"/>
    </xf>
    <xf numFmtId="3" fontId="32" fillId="15" borderId="17" xfId="0" applyNumberFormat="1" applyFont="1" applyFill="1" applyBorder="1" applyAlignment="1" applyProtection="1">
      <alignment horizontal="center" vertical="center" wrapText="1"/>
      <protection locked="0"/>
    </xf>
    <xf numFmtId="3" fontId="35" fillId="15" borderId="17" xfId="0" applyNumberFormat="1" applyFont="1" applyFill="1" applyBorder="1" applyAlignment="1" applyProtection="1">
      <alignment horizontal="center" vertical="center" wrapText="1"/>
      <protection locked="0"/>
    </xf>
    <xf numFmtId="0" fontId="32" fillId="2" borderId="33"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2" fillId="2" borderId="34" xfId="0" applyFont="1" applyFill="1" applyBorder="1" applyAlignment="1" applyProtection="1">
      <alignment vertical="center" wrapText="1"/>
      <protection locked="0"/>
    </xf>
    <xf numFmtId="0" fontId="32" fillId="2" borderId="1" xfId="0" applyFont="1" applyFill="1" applyBorder="1" applyAlignment="1" applyProtection="1">
      <alignment vertical="center" wrapText="1"/>
      <protection locked="0"/>
    </xf>
    <xf numFmtId="3" fontId="32" fillId="7" borderId="2" xfId="0" applyNumberFormat="1" applyFont="1" applyFill="1" applyBorder="1" applyAlignment="1" applyProtection="1">
      <alignment horizontal="center" vertical="center" wrapText="1"/>
      <protection locked="0"/>
    </xf>
    <xf numFmtId="3" fontId="32" fillId="7" borderId="5" xfId="0" applyNumberFormat="1" applyFont="1" applyFill="1" applyBorder="1" applyAlignment="1" applyProtection="1">
      <alignment horizontal="center" vertical="center" wrapText="1"/>
      <protection locked="0"/>
    </xf>
    <xf numFmtId="3" fontId="32" fillId="0" borderId="16" xfId="0" applyNumberFormat="1" applyFont="1" applyBorder="1" applyAlignment="1" applyProtection="1">
      <alignment horizontal="center" vertical="center" wrapText="1"/>
      <protection locked="0"/>
    </xf>
    <xf numFmtId="3" fontId="32" fillId="0" borderId="17" xfId="0" applyNumberFormat="1" applyFont="1" applyBorder="1" applyAlignment="1" applyProtection="1">
      <alignment horizontal="center" vertical="center" wrapText="1"/>
      <protection locked="0"/>
    </xf>
    <xf numFmtId="3" fontId="32" fillId="20" borderId="3" xfId="0" applyNumberFormat="1" applyFont="1" applyFill="1" applyBorder="1" applyAlignment="1" applyProtection="1">
      <alignment horizontal="center" vertical="center" wrapText="1"/>
      <protection locked="0"/>
    </xf>
    <xf numFmtId="3" fontId="32" fillId="20" borderId="5"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0" fontId="31" fillId="5" borderId="21" xfId="0" applyFont="1" applyFill="1" applyBorder="1" applyAlignment="1" applyProtection="1">
      <alignment horizontal="center" vertical="center" wrapText="1"/>
      <protection locked="0"/>
    </xf>
    <xf numFmtId="0" fontId="31" fillId="5" borderId="22" xfId="0" applyFont="1" applyFill="1" applyBorder="1" applyAlignment="1" applyProtection="1">
      <alignment horizontal="center" vertical="center" wrapText="1"/>
      <protection locked="0"/>
    </xf>
    <xf numFmtId="0" fontId="29" fillId="13" borderId="7" xfId="0" applyFont="1" applyFill="1" applyBorder="1" applyAlignment="1" applyProtection="1">
      <alignment horizontal="center" vertical="center" wrapText="1"/>
      <protection locked="0"/>
    </xf>
    <xf numFmtId="0" fontId="31" fillId="5" borderId="32" xfId="0"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0" fontId="36" fillId="9" borderId="10" xfId="0" applyFont="1" applyFill="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wrapText="1"/>
      <protection locked="0"/>
    </xf>
    <xf numFmtId="10" fontId="35" fillId="0" borderId="0" xfId="1" applyNumberFormat="1" applyFont="1" applyFill="1" applyBorder="1" applyAlignment="1" applyProtection="1">
      <alignment horizontal="center" vertical="center" wrapText="1"/>
      <protection locked="0"/>
    </xf>
    <xf numFmtId="0" fontId="35" fillId="0" borderId="19" xfId="0" applyFont="1" applyBorder="1" applyAlignment="1" applyProtection="1">
      <alignment horizontal="justify" vertical="center" wrapText="1"/>
      <protection locked="0"/>
    </xf>
    <xf numFmtId="0" fontId="35" fillId="0" borderId="6"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3" fontId="32" fillId="10" borderId="47" xfId="0" applyNumberFormat="1" applyFont="1" applyFill="1" applyBorder="1" applyAlignment="1" applyProtection="1">
      <alignment horizontal="center" vertical="center" wrapText="1"/>
      <protection locked="0"/>
    </xf>
    <xf numFmtId="3" fontId="32" fillId="10" borderId="48" xfId="0" applyNumberFormat="1" applyFont="1" applyFill="1" applyBorder="1" applyAlignment="1" applyProtection="1">
      <alignment horizontal="center" vertical="center" wrapText="1"/>
      <protection locked="0"/>
    </xf>
    <xf numFmtId="3" fontId="31" fillId="10" borderId="47" xfId="0" applyNumberFormat="1" applyFont="1" applyFill="1" applyBorder="1" applyAlignment="1" applyProtection="1">
      <alignment horizontal="justify" vertical="center" wrapText="1"/>
      <protection locked="0"/>
    </xf>
    <xf numFmtId="3" fontId="32" fillId="10" borderId="48" xfId="0" applyNumberFormat="1" applyFont="1" applyFill="1" applyBorder="1" applyAlignment="1" applyProtection="1">
      <alignment horizontal="justify" vertical="center" wrapText="1"/>
      <protection locked="0"/>
    </xf>
    <xf numFmtId="3" fontId="32" fillId="10" borderId="47" xfId="0" applyNumberFormat="1" applyFont="1" applyFill="1" applyBorder="1" applyAlignment="1" applyProtection="1">
      <alignment horizontal="justify" vertical="center" wrapText="1"/>
      <protection locked="0"/>
    </xf>
    <xf numFmtId="3" fontId="31" fillId="10" borderId="48" xfId="0" applyNumberFormat="1" applyFont="1" applyFill="1" applyBorder="1" applyAlignment="1" applyProtection="1">
      <alignment horizontal="justify" vertical="center" wrapText="1"/>
      <protection locked="0"/>
    </xf>
    <xf numFmtId="164" fontId="35" fillId="0" borderId="33" xfId="1" applyNumberFormat="1" applyFont="1" applyFill="1" applyBorder="1" applyAlignment="1" applyProtection="1">
      <alignment vertical="center" wrapText="1"/>
      <protection locked="0"/>
    </xf>
    <xf numFmtId="164" fontId="35" fillId="0" borderId="10" xfId="1" applyNumberFormat="1" applyFont="1" applyFill="1" applyBorder="1" applyAlignment="1" applyProtection="1">
      <alignment vertical="center" wrapText="1"/>
      <protection locked="0"/>
    </xf>
    <xf numFmtId="164" fontId="35" fillId="0" borderId="29" xfId="1" applyNumberFormat="1" applyFont="1" applyFill="1" applyBorder="1" applyAlignment="1" applyProtection="1">
      <alignment vertical="center" wrapText="1"/>
      <protection locked="0"/>
    </xf>
    <xf numFmtId="0" fontId="29" fillId="5" borderId="21" xfId="0" applyFont="1" applyFill="1" applyBorder="1" applyAlignment="1" applyProtection="1">
      <alignment horizontal="center" vertical="center" wrapText="1"/>
      <protection locked="0"/>
    </xf>
    <xf numFmtId="0" fontId="29" fillId="5" borderId="22" xfId="0" applyFont="1" applyFill="1" applyBorder="1" applyAlignment="1" applyProtection="1">
      <alignment horizontal="center" vertical="center" wrapText="1"/>
      <protection locked="0"/>
    </xf>
    <xf numFmtId="0" fontId="29" fillId="5" borderId="23" xfId="0" applyFont="1" applyFill="1" applyBorder="1" applyAlignment="1" applyProtection="1">
      <alignment horizontal="center" vertical="center" wrapText="1"/>
      <protection locked="0"/>
    </xf>
    <xf numFmtId="0" fontId="29" fillId="5" borderId="42"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0" xfId="0" applyFont="1" applyFill="1" applyAlignment="1" applyProtection="1">
      <alignment horizontal="center" vertical="center" wrapText="1"/>
      <protection locked="0"/>
    </xf>
    <xf numFmtId="10" fontId="36" fillId="7" borderId="0" xfId="0" applyNumberFormat="1" applyFont="1" applyFill="1" applyAlignment="1">
      <alignment horizontal="center" vertical="center"/>
    </xf>
    <xf numFmtId="0" fontId="31" fillId="5" borderId="13" xfId="0" applyFont="1" applyFill="1" applyBorder="1" applyAlignment="1" applyProtection="1">
      <alignment horizontal="center" vertical="center" wrapText="1"/>
      <protection locked="0"/>
    </xf>
    <xf numFmtId="3" fontId="32" fillId="16" borderId="16" xfId="0" applyNumberFormat="1" applyFont="1" applyFill="1" applyBorder="1" applyAlignment="1" applyProtection="1">
      <alignment horizontal="center" vertical="center" wrapText="1"/>
      <protection locked="0"/>
    </xf>
    <xf numFmtId="3" fontId="32" fillId="16" borderId="2" xfId="0" applyNumberFormat="1" applyFont="1" applyFill="1" applyBorder="1" applyAlignment="1" applyProtection="1">
      <alignment horizontal="center" vertical="center" wrapText="1"/>
      <protection locked="0"/>
    </xf>
    <xf numFmtId="3" fontId="32" fillId="16" borderId="39" xfId="0" applyNumberFormat="1" applyFont="1" applyFill="1" applyBorder="1" applyAlignment="1" applyProtection="1">
      <alignment horizontal="center" vertical="center" wrapText="1"/>
      <protection locked="0"/>
    </xf>
    <xf numFmtId="3" fontId="32" fillId="16" borderId="17" xfId="0" applyNumberFormat="1" applyFont="1" applyFill="1" applyBorder="1" applyAlignment="1" applyProtection="1">
      <alignment horizontal="center" vertical="center" wrapText="1"/>
      <protection locked="0"/>
    </xf>
    <xf numFmtId="3" fontId="32" fillId="16" borderId="5" xfId="0" applyNumberFormat="1" applyFont="1" applyFill="1" applyBorder="1" applyAlignment="1" applyProtection="1">
      <alignment horizontal="center" vertical="center" wrapText="1"/>
      <protection locked="0"/>
    </xf>
    <xf numFmtId="3" fontId="32" fillId="16" borderId="40" xfId="0" applyNumberFormat="1" applyFont="1" applyFill="1" applyBorder="1" applyAlignment="1" applyProtection="1">
      <alignment horizontal="center" vertical="center" wrapText="1"/>
      <protection locked="0"/>
    </xf>
    <xf numFmtId="3" fontId="22" fillId="10" borderId="1" xfId="0" applyNumberFormat="1" applyFont="1" applyFill="1" applyBorder="1" applyAlignment="1" applyProtection="1">
      <alignment horizontal="center" vertical="center" wrapText="1"/>
      <protection locked="0"/>
    </xf>
    <xf numFmtId="3" fontId="22" fillId="10" borderId="45" xfId="0" applyNumberFormat="1" applyFont="1" applyFill="1" applyBorder="1" applyAlignment="1" applyProtection="1">
      <alignment horizontal="center" vertical="center" wrapText="1"/>
      <protection locked="0"/>
    </xf>
    <xf numFmtId="3" fontId="22" fillId="10" borderId="46" xfId="0" applyNumberFormat="1" applyFont="1" applyFill="1" applyBorder="1" applyAlignment="1" applyProtection="1">
      <alignment horizontal="center" vertical="center" wrapText="1"/>
      <protection locked="0"/>
    </xf>
    <xf numFmtId="3" fontId="22" fillId="10" borderId="10" xfId="0" applyNumberFormat="1" applyFont="1" applyFill="1" applyBorder="1" applyAlignment="1" applyProtection="1">
      <alignment horizontal="center" vertical="center" wrapText="1"/>
      <protection locked="0"/>
    </xf>
    <xf numFmtId="3" fontId="34" fillId="10" borderId="47" xfId="0" applyNumberFormat="1" applyFont="1" applyFill="1" applyBorder="1" applyAlignment="1" applyProtection="1">
      <alignment horizontal="center" vertical="center" wrapText="1"/>
      <protection locked="0"/>
    </xf>
    <xf numFmtId="3" fontId="34" fillId="10" borderId="48" xfId="0" applyNumberFormat="1"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10" fillId="2" borderId="12" xfId="0" applyFont="1" applyFill="1" applyBorder="1" applyAlignment="1" applyProtection="1">
      <alignment vertical="center" wrapText="1"/>
      <protection locked="0"/>
    </xf>
    <xf numFmtId="0" fontId="12" fillId="10" borderId="8" xfId="0" applyFont="1" applyFill="1" applyBorder="1" applyAlignment="1" applyProtection="1">
      <alignment horizontal="center" vertical="center" wrapText="1"/>
      <protection locked="0"/>
    </xf>
    <xf numFmtId="0" fontId="22" fillId="10" borderId="0" xfId="0" applyFont="1" applyFill="1" applyAlignment="1" applyProtection="1">
      <alignment horizontal="center" vertical="center" wrapText="1" shrinkToFit="1"/>
      <protection locked="0"/>
    </xf>
    <xf numFmtId="0" fontId="4" fillId="10" borderId="0" xfId="0" applyFont="1" applyFill="1" applyAlignment="1" applyProtection="1">
      <alignment vertical="center"/>
      <protection locked="0"/>
    </xf>
    <xf numFmtId="0" fontId="26" fillId="10" borderId="0" xfId="0" applyFont="1" applyFill="1" applyAlignment="1" applyProtection="1">
      <alignment vertical="center" wrapText="1" shrinkToFit="1"/>
      <protection locked="0"/>
    </xf>
    <xf numFmtId="0" fontId="39" fillId="6" borderId="43" xfId="0" applyFont="1" applyFill="1" applyBorder="1" applyAlignment="1" applyProtection="1">
      <alignment horizontal="center" vertical="center" wrapText="1" shrinkToFit="1"/>
      <protection locked="0"/>
    </xf>
    <xf numFmtId="0" fontId="40" fillId="10" borderId="0" xfId="0" applyFont="1" applyFill="1" applyAlignment="1" applyProtection="1">
      <alignment vertical="center" wrapText="1" shrinkToFit="1"/>
      <protection locked="0"/>
    </xf>
    <xf numFmtId="0" fontId="41" fillId="0" borderId="0" xfId="0" applyFont="1" applyAlignment="1" applyProtection="1">
      <alignment vertical="center"/>
      <protection locked="0"/>
    </xf>
    <xf numFmtId="0" fontId="39" fillId="17" borderId="43" xfId="0" applyFont="1" applyFill="1" applyBorder="1" applyAlignment="1" applyProtection="1">
      <alignment horizontal="center" vertical="center" wrapText="1" shrinkToFit="1"/>
      <protection locked="0"/>
    </xf>
    <xf numFmtId="3" fontId="32" fillId="23" borderId="16" xfId="0" applyNumberFormat="1" applyFont="1" applyFill="1" applyBorder="1" applyAlignment="1" applyProtection="1">
      <alignment horizontal="center" vertical="center" wrapText="1"/>
      <protection locked="0"/>
    </xf>
    <xf numFmtId="3" fontId="32" fillId="23" borderId="17" xfId="0" applyNumberFormat="1" applyFont="1" applyFill="1" applyBorder="1" applyAlignment="1" applyProtection="1">
      <alignment horizontal="center" vertical="center" wrapText="1"/>
      <protection locked="0"/>
    </xf>
    <xf numFmtId="3" fontId="21" fillId="23" borderId="16" xfId="0" applyNumberFormat="1" applyFont="1" applyFill="1" applyBorder="1" applyAlignment="1" applyProtection="1">
      <alignment horizontal="center" vertical="center" wrapText="1"/>
      <protection locked="0"/>
    </xf>
    <xf numFmtId="3" fontId="21" fillId="23" borderId="17" xfId="0" applyNumberFormat="1" applyFont="1" applyFill="1" applyBorder="1" applyAlignment="1" applyProtection="1">
      <alignment horizontal="center" vertical="center" wrapText="1"/>
      <protection locked="0"/>
    </xf>
    <xf numFmtId="3" fontId="21" fillId="23" borderId="50" xfId="0" applyNumberFormat="1" applyFont="1" applyFill="1" applyBorder="1" applyAlignment="1" applyProtection="1">
      <alignment horizontal="center" vertical="center" wrapText="1"/>
      <protection locked="0"/>
    </xf>
    <xf numFmtId="3" fontId="43" fillId="28" borderId="8" xfId="0" applyNumberFormat="1" applyFont="1" applyFill="1" applyBorder="1" applyAlignment="1" applyProtection="1">
      <alignment horizontal="center" vertical="center" wrapText="1"/>
      <protection locked="0"/>
    </xf>
    <xf numFmtId="3" fontId="43" fillId="28" borderId="12" xfId="0" applyNumberFormat="1" applyFont="1" applyFill="1" applyBorder="1" applyAlignment="1" applyProtection="1">
      <alignment horizontal="center" vertical="center" wrapText="1"/>
      <protection locked="0"/>
    </xf>
    <xf numFmtId="0" fontId="36" fillId="24" borderId="32" xfId="0" applyFont="1" applyFill="1" applyBorder="1" applyAlignment="1" applyProtection="1">
      <alignment horizontal="center" vertical="center" wrapText="1"/>
      <protection locked="0"/>
    </xf>
    <xf numFmtId="164" fontId="35" fillId="0" borderId="10" xfId="1" applyNumberFormat="1" applyFont="1" applyFill="1" applyBorder="1" applyAlignment="1" applyProtection="1">
      <alignment horizontal="center" vertical="center" wrapText="1"/>
      <protection locked="0"/>
    </xf>
    <xf numFmtId="164" fontId="35" fillId="0" borderId="1" xfId="1"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horizontal="center" vertical="center"/>
      <protection locked="0"/>
    </xf>
    <xf numFmtId="3" fontId="42" fillId="28" borderId="8" xfId="0" applyNumberFormat="1" applyFont="1" applyFill="1" applyBorder="1" applyAlignment="1" applyProtection="1">
      <alignment horizontal="center" vertical="center" wrapText="1"/>
      <protection locked="0"/>
    </xf>
    <xf numFmtId="0" fontId="42" fillId="28" borderId="12" xfId="0" applyFont="1" applyFill="1" applyBorder="1" applyAlignment="1" applyProtection="1">
      <alignment horizontal="center" vertical="center" wrapText="1"/>
      <protection locked="0"/>
    </xf>
    <xf numFmtId="3" fontId="42" fillId="28" borderId="43" xfId="0" applyNumberFormat="1" applyFont="1" applyFill="1" applyBorder="1" applyAlignment="1" applyProtection="1">
      <alignment horizontal="center" vertical="center" wrapText="1"/>
      <protection locked="0"/>
    </xf>
    <xf numFmtId="3" fontId="42" fillId="28" borderId="12" xfId="0" applyNumberFormat="1" applyFont="1" applyFill="1" applyBorder="1" applyAlignment="1" applyProtection="1">
      <alignment horizontal="center" vertical="center" wrapText="1"/>
      <protection locked="0"/>
    </xf>
    <xf numFmtId="3" fontId="42" fillId="28" borderId="47" xfId="0" applyNumberFormat="1" applyFont="1" applyFill="1" applyBorder="1" applyAlignment="1" applyProtection="1">
      <alignment horizontal="center" vertical="center" wrapText="1"/>
      <protection locked="0"/>
    </xf>
    <xf numFmtId="3" fontId="42" fillId="28" borderId="48" xfId="0" applyNumberFormat="1" applyFont="1" applyFill="1" applyBorder="1" applyAlignment="1" applyProtection="1">
      <alignment horizontal="center" vertical="center" wrapText="1"/>
      <protection locked="0"/>
    </xf>
    <xf numFmtId="0" fontId="42" fillId="28" borderId="8" xfId="0" applyFont="1" applyFill="1" applyBorder="1" applyAlignment="1" applyProtection="1">
      <alignment horizontal="center" vertical="center" wrapText="1"/>
      <protection locked="0"/>
    </xf>
    <xf numFmtId="3" fontId="32" fillId="15" borderId="10" xfId="0" applyNumberFormat="1" applyFont="1" applyFill="1" applyBorder="1" applyAlignment="1" applyProtection="1">
      <alignment horizontal="center" vertical="center" wrapText="1"/>
      <protection locked="0"/>
    </xf>
    <xf numFmtId="3" fontId="32" fillId="15" borderId="1" xfId="0" applyNumberFormat="1" applyFont="1" applyFill="1" applyBorder="1" applyAlignment="1" applyProtection="1">
      <alignment horizontal="center" vertical="center" wrapText="1"/>
      <protection locked="0"/>
    </xf>
    <xf numFmtId="3" fontId="42" fillId="28" borderId="10" xfId="0" applyNumberFormat="1" applyFont="1" applyFill="1" applyBorder="1" applyAlignment="1" applyProtection="1">
      <alignment horizontal="center" vertical="center" wrapText="1"/>
      <protection locked="0"/>
    </xf>
    <xf numFmtId="3" fontId="42" fillId="28" borderId="1" xfId="0" applyNumberFormat="1" applyFont="1" applyFill="1" applyBorder="1" applyAlignment="1" applyProtection="1">
      <alignment horizontal="center" vertical="center" wrapText="1"/>
      <protection locked="0"/>
    </xf>
    <xf numFmtId="3" fontId="42" fillId="28" borderId="45" xfId="0" applyNumberFormat="1" applyFont="1" applyFill="1" applyBorder="1" applyAlignment="1" applyProtection="1">
      <alignment horizontal="center" vertical="center" wrapText="1"/>
      <protection locked="0"/>
    </xf>
    <xf numFmtId="3" fontId="42" fillId="28" borderId="46" xfId="0" applyNumberFormat="1" applyFont="1" applyFill="1" applyBorder="1" applyAlignment="1" applyProtection="1">
      <alignment horizontal="center" vertical="center" wrapText="1"/>
      <protection locked="0"/>
    </xf>
    <xf numFmtId="0" fontId="39" fillId="29" borderId="0" xfId="0" applyFont="1" applyFill="1" applyAlignment="1" applyProtection="1">
      <alignment horizontal="center" vertical="center" wrapText="1" shrinkToFit="1"/>
      <protection locked="0"/>
    </xf>
    <xf numFmtId="3" fontId="31" fillId="31" borderId="43" xfId="0" applyNumberFormat="1" applyFont="1" applyFill="1" applyBorder="1" applyAlignment="1" applyProtection="1">
      <alignment horizontal="center" vertical="center" wrapText="1"/>
      <protection locked="0"/>
    </xf>
    <xf numFmtId="3" fontId="22" fillId="31" borderId="43" xfId="0" applyNumberFormat="1" applyFont="1" applyFill="1" applyBorder="1" applyAlignment="1" applyProtection="1">
      <alignment horizontal="center" vertical="center" wrapText="1"/>
      <protection locked="0"/>
    </xf>
    <xf numFmtId="3" fontId="31" fillId="31" borderId="12" xfId="0" applyNumberFormat="1" applyFont="1" applyFill="1" applyBorder="1" applyAlignment="1" applyProtection="1">
      <alignment horizontal="center" vertical="center" wrapText="1"/>
      <protection locked="0"/>
    </xf>
    <xf numFmtId="0" fontId="22" fillId="31" borderId="12" xfId="0" applyFont="1" applyFill="1" applyBorder="1" applyAlignment="1" applyProtection="1">
      <alignment horizontal="center" vertical="center" wrapText="1"/>
      <protection locked="0"/>
    </xf>
    <xf numFmtId="3" fontId="31" fillId="31" borderId="47" xfId="0" applyNumberFormat="1" applyFont="1" applyFill="1" applyBorder="1" applyAlignment="1" applyProtection="1">
      <alignment horizontal="center" vertical="center" wrapText="1"/>
      <protection locked="0"/>
    </xf>
    <xf numFmtId="3" fontId="31" fillId="31" borderId="48" xfId="0" applyNumberFormat="1" applyFont="1" applyFill="1" applyBorder="1" applyAlignment="1" applyProtection="1">
      <alignment horizontal="center" vertical="center" wrapText="1"/>
      <protection locked="0"/>
    </xf>
    <xf numFmtId="3" fontId="34" fillId="31" borderId="47" xfId="0" applyNumberFormat="1" applyFont="1" applyFill="1" applyBorder="1" applyAlignment="1" applyProtection="1">
      <alignment horizontal="center" vertical="center" wrapText="1"/>
      <protection locked="0"/>
    </xf>
    <xf numFmtId="3" fontId="34" fillId="31" borderId="48" xfId="0" applyNumberFormat="1"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shrinkToFit="1"/>
      <protection locked="0"/>
    </xf>
    <xf numFmtId="0" fontId="22" fillId="0" borderId="41" xfId="0" applyFont="1" applyBorder="1" applyAlignment="1" applyProtection="1">
      <alignment horizontal="center" vertical="center" wrapText="1" shrinkToFit="1"/>
      <protection locked="0"/>
    </xf>
    <xf numFmtId="3" fontId="32" fillId="6" borderId="39" xfId="0" applyNumberFormat="1" applyFont="1" applyFill="1" applyBorder="1" applyAlignment="1" applyProtection="1">
      <alignment horizontal="center" vertical="center" wrapText="1"/>
      <protection locked="0"/>
    </xf>
    <xf numFmtId="3" fontId="32" fillId="6" borderId="2" xfId="0" applyNumberFormat="1" applyFont="1" applyFill="1" applyBorder="1" applyAlignment="1" applyProtection="1">
      <alignment horizontal="center" vertical="center" wrapText="1"/>
      <protection locked="0"/>
    </xf>
    <xf numFmtId="3" fontId="32" fillId="6" borderId="5" xfId="0" applyNumberFormat="1"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shrinkToFit="1"/>
      <protection locked="0"/>
    </xf>
    <xf numFmtId="0" fontId="36" fillId="7" borderId="0" xfId="0" applyFont="1" applyFill="1" applyAlignment="1" applyProtection="1">
      <alignment horizontal="center" vertical="center"/>
      <protection locked="0"/>
    </xf>
    <xf numFmtId="0" fontId="22" fillId="31" borderId="8" xfId="0" applyFont="1" applyFill="1" applyBorder="1" applyAlignment="1" applyProtection="1">
      <alignment horizontal="center" vertical="center" wrapText="1"/>
      <protection locked="0"/>
    </xf>
    <xf numFmtId="3" fontId="22" fillId="31" borderId="10" xfId="0" applyNumberFormat="1" applyFont="1" applyFill="1" applyBorder="1" applyAlignment="1" applyProtection="1">
      <alignment horizontal="center" vertical="center" wrapText="1"/>
      <protection locked="0"/>
    </xf>
    <xf numFmtId="3" fontId="45" fillId="6" borderId="2" xfId="0" applyNumberFormat="1" applyFont="1" applyFill="1" applyBorder="1" applyAlignment="1" applyProtection="1">
      <alignment horizontal="center" vertical="center" wrapText="1"/>
      <protection locked="0"/>
    </xf>
    <xf numFmtId="0" fontId="46" fillId="2" borderId="27" xfId="0" applyFont="1" applyFill="1" applyBorder="1" applyAlignment="1" applyProtection="1">
      <alignment vertical="center" wrapText="1"/>
      <protection locked="0"/>
    </xf>
    <xf numFmtId="0" fontId="46" fillId="2" borderId="28" xfId="0" applyFont="1" applyFill="1" applyBorder="1" applyAlignment="1" applyProtection="1">
      <alignment vertical="center" wrapText="1"/>
      <protection locked="0"/>
    </xf>
    <xf numFmtId="164" fontId="47" fillId="12" borderId="27" xfId="0" applyNumberFormat="1" applyFont="1" applyFill="1" applyBorder="1" applyAlignment="1">
      <alignment vertical="center" wrapText="1"/>
    </xf>
    <xf numFmtId="164" fontId="47" fillId="12" borderId="28" xfId="0" applyNumberFormat="1" applyFont="1" applyFill="1" applyBorder="1" applyAlignment="1">
      <alignment vertical="center" wrapText="1"/>
    </xf>
    <xf numFmtId="3" fontId="43" fillId="31" borderId="8" xfId="0" applyNumberFormat="1" applyFont="1" applyFill="1" applyBorder="1" applyAlignment="1" applyProtection="1">
      <alignment horizontal="center" vertical="center" wrapText="1"/>
      <protection locked="0"/>
    </xf>
    <xf numFmtId="3" fontId="43" fillId="31" borderId="12" xfId="0" applyNumberFormat="1" applyFont="1" applyFill="1" applyBorder="1" applyAlignment="1" applyProtection="1">
      <alignment horizontal="center" vertical="center" wrapText="1"/>
      <protection locked="0"/>
    </xf>
    <xf numFmtId="0" fontId="43" fillId="31" borderId="12" xfId="0" applyFont="1" applyFill="1" applyBorder="1" applyAlignment="1" applyProtection="1">
      <alignment horizontal="center" vertical="center" wrapText="1"/>
      <protection locked="0"/>
    </xf>
    <xf numFmtId="3" fontId="32" fillId="0" borderId="3" xfId="0" applyNumberFormat="1" applyFont="1" applyBorder="1" applyAlignment="1" applyProtection="1">
      <alignment horizontal="center" vertical="center" wrapText="1"/>
      <protection locked="0"/>
    </xf>
    <xf numFmtId="3" fontId="32" fillId="0" borderId="5" xfId="0" applyNumberFormat="1" applyFont="1" applyBorder="1" applyAlignment="1" applyProtection="1">
      <alignment horizontal="center" vertical="center" wrapText="1"/>
      <protection locked="0"/>
    </xf>
    <xf numFmtId="3" fontId="43" fillId="31" borderId="43" xfId="0" applyNumberFormat="1" applyFont="1" applyFill="1" applyBorder="1" applyAlignment="1" applyProtection="1">
      <alignment horizontal="center" vertical="center" wrapText="1"/>
      <protection locked="0"/>
    </xf>
    <xf numFmtId="3" fontId="43" fillId="31" borderId="47" xfId="0" applyNumberFormat="1" applyFont="1" applyFill="1" applyBorder="1" applyAlignment="1" applyProtection="1">
      <alignment horizontal="center" vertical="center" wrapText="1"/>
      <protection locked="0"/>
    </xf>
    <xf numFmtId="3" fontId="43" fillId="31" borderId="48" xfId="0" applyNumberFormat="1" applyFont="1" applyFill="1" applyBorder="1" applyAlignment="1" applyProtection="1">
      <alignment horizontal="center" vertical="center" wrapText="1"/>
      <protection locked="0"/>
    </xf>
    <xf numFmtId="3" fontId="48" fillId="33" borderId="24" xfId="0" applyNumberFormat="1" applyFont="1" applyFill="1" applyBorder="1" applyAlignment="1">
      <alignment horizontal="center" vertical="center"/>
    </xf>
    <xf numFmtId="3" fontId="48" fillId="33" borderId="64" xfId="0" applyNumberFormat="1" applyFont="1" applyFill="1" applyBorder="1" applyAlignment="1">
      <alignment horizontal="center" vertical="center"/>
    </xf>
    <xf numFmtId="0" fontId="48" fillId="33" borderId="64" xfId="0" applyFont="1" applyFill="1" applyBorder="1" applyAlignment="1">
      <alignment horizontal="center" vertical="center"/>
    </xf>
    <xf numFmtId="0" fontId="49" fillId="0" borderId="0" xfId="0" applyFont="1" applyAlignment="1" applyProtection="1">
      <alignment vertical="center"/>
      <protection locked="0"/>
    </xf>
    <xf numFmtId="0" fontId="26" fillId="0" borderId="0" xfId="0" applyFont="1" applyAlignment="1" applyProtection="1">
      <alignment vertical="center"/>
      <protection locked="0"/>
    </xf>
    <xf numFmtId="0" fontId="22" fillId="31" borderId="27" xfId="0" applyFont="1" applyFill="1" applyBorder="1" applyAlignment="1" applyProtection="1">
      <alignment horizontal="center" vertical="center" wrapText="1"/>
      <protection locked="0"/>
    </xf>
    <xf numFmtId="3" fontId="22" fillId="31" borderId="8" xfId="0" applyNumberFormat="1" applyFont="1" applyFill="1" applyBorder="1" applyAlignment="1" applyProtection="1">
      <alignment horizontal="center" vertical="center" wrapText="1"/>
      <protection locked="0"/>
    </xf>
    <xf numFmtId="3" fontId="22" fillId="31" borderId="12" xfId="0" applyNumberFormat="1" applyFont="1" applyFill="1" applyBorder="1" applyAlignment="1" applyProtection="1">
      <alignment horizontal="center" vertical="center" wrapText="1"/>
      <protection locked="0"/>
    </xf>
    <xf numFmtId="3" fontId="22" fillId="31" borderId="47" xfId="0" applyNumberFormat="1" applyFont="1" applyFill="1" applyBorder="1" applyAlignment="1" applyProtection="1">
      <alignment horizontal="center" vertical="center" wrapText="1"/>
      <protection locked="0"/>
    </xf>
    <xf numFmtId="3" fontId="22" fillId="31" borderId="48" xfId="0" applyNumberFormat="1" applyFont="1" applyFill="1" applyBorder="1" applyAlignment="1" applyProtection="1">
      <alignment horizontal="center" vertical="center" wrapText="1"/>
      <protection locked="0"/>
    </xf>
    <xf numFmtId="0" fontId="36" fillId="21" borderId="54" xfId="5" applyFont="1" applyFill="1" applyBorder="1" applyAlignment="1">
      <alignment horizontal="center" vertical="center" wrapText="1" shrinkToFit="1"/>
    </xf>
    <xf numFmtId="0" fontId="36" fillId="21" borderId="55" xfId="5" applyFont="1" applyFill="1" applyBorder="1" applyAlignment="1">
      <alignment horizontal="center" vertical="center" wrapText="1" shrinkToFit="1"/>
    </xf>
    <xf numFmtId="0" fontId="36" fillId="21" borderId="56" xfId="5" applyFont="1" applyFill="1" applyBorder="1" applyAlignment="1">
      <alignment horizontal="center" vertical="center" wrapText="1" shrinkToFit="1"/>
    </xf>
    <xf numFmtId="10" fontId="35" fillId="0" borderId="38" xfId="1" applyNumberFormat="1" applyFont="1" applyFill="1" applyBorder="1" applyAlignment="1" applyProtection="1">
      <alignment horizontal="center" vertical="center" wrapText="1"/>
      <protection locked="0"/>
    </xf>
    <xf numFmtId="10" fontId="35" fillId="0" borderId="18" xfId="1" applyNumberFormat="1" applyFont="1" applyFill="1" applyBorder="1" applyAlignment="1" applyProtection="1">
      <alignment horizontal="center" vertical="center" wrapText="1"/>
      <protection locked="0"/>
    </xf>
    <xf numFmtId="10" fontId="31" fillId="3" borderId="4" xfId="0" applyNumberFormat="1" applyFont="1" applyFill="1" applyBorder="1" applyAlignment="1">
      <alignment horizontal="center" vertical="center" wrapText="1"/>
    </xf>
    <xf numFmtId="10" fontId="31" fillId="3" borderId="7" xfId="0" applyNumberFormat="1"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29" fillId="0" borderId="8"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37" fillId="23" borderId="16" xfId="0" applyFont="1" applyFill="1" applyBorder="1" applyAlignment="1" applyProtection="1">
      <alignment horizontal="center" vertical="center" wrapText="1"/>
      <protection locked="0"/>
    </xf>
    <xf numFmtId="0" fontId="37" fillId="23" borderId="17" xfId="0" applyFont="1" applyFill="1" applyBorder="1" applyAlignment="1" applyProtection="1">
      <alignment horizontal="center" vertical="center" wrapText="1"/>
      <protection locked="0"/>
    </xf>
    <xf numFmtId="0" fontId="35" fillId="0" borderId="16" xfId="0" applyFont="1" applyBorder="1" applyAlignment="1" applyProtection="1">
      <alignment horizontal="justify" vertical="center" wrapText="1"/>
      <protection locked="0"/>
    </xf>
    <xf numFmtId="0" fontId="35" fillId="0" borderId="17"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0" fontId="35" fillId="0" borderId="6" xfId="0" applyFont="1" applyBorder="1" applyAlignment="1" applyProtection="1">
      <alignment horizontal="justify" vertical="center" wrapText="1"/>
      <protection locked="0"/>
    </xf>
    <xf numFmtId="0" fontId="29" fillId="23" borderId="16" xfId="0" applyFont="1" applyFill="1" applyBorder="1" applyAlignment="1" applyProtection="1">
      <alignment horizontal="center" vertical="center" wrapText="1"/>
      <protection locked="0"/>
    </xf>
    <xf numFmtId="0" fontId="29" fillId="23" borderId="17" xfId="0" applyFont="1" applyFill="1" applyBorder="1" applyAlignment="1" applyProtection="1">
      <alignment horizontal="center" vertical="center" wrapText="1"/>
      <protection locked="0"/>
    </xf>
    <xf numFmtId="3" fontId="32" fillId="16" borderId="35" xfId="0" applyNumberFormat="1" applyFont="1" applyFill="1" applyBorder="1" applyAlignment="1" applyProtection="1">
      <alignment horizontal="center" vertical="center" wrapText="1"/>
      <protection locked="0"/>
    </xf>
    <xf numFmtId="3" fontId="32" fillId="16" borderId="32" xfId="0" applyNumberFormat="1" applyFont="1" applyFill="1" applyBorder="1" applyAlignment="1" applyProtection="1">
      <alignment horizontal="center" vertical="center" wrapText="1"/>
      <protection locked="0"/>
    </xf>
    <xf numFmtId="3" fontId="32" fillId="16" borderId="36" xfId="0" applyNumberFormat="1" applyFont="1" applyFill="1" applyBorder="1" applyAlignment="1" applyProtection="1">
      <alignment horizontal="center" vertical="center" wrapText="1"/>
      <protection locked="0"/>
    </xf>
    <xf numFmtId="3" fontId="32" fillId="16" borderId="18" xfId="0" applyNumberFormat="1" applyFont="1" applyFill="1" applyBorder="1" applyAlignment="1" applyProtection="1">
      <alignment horizontal="center" vertical="center" wrapText="1"/>
      <protection locked="0"/>
    </xf>
    <xf numFmtId="3" fontId="32" fillId="16" borderId="44" xfId="0" applyNumberFormat="1" applyFont="1" applyFill="1" applyBorder="1" applyAlignment="1" applyProtection="1">
      <alignment horizontal="center" vertical="center" wrapText="1"/>
      <protection locked="0"/>
    </xf>
    <xf numFmtId="3" fontId="32" fillId="16" borderId="40" xfId="0" applyNumberFormat="1" applyFont="1" applyFill="1" applyBorder="1" applyAlignment="1" applyProtection="1">
      <alignment horizontal="center" vertical="center" wrapText="1"/>
      <protection locked="0"/>
    </xf>
    <xf numFmtId="3" fontId="32" fillId="16" borderId="25" xfId="0" applyNumberFormat="1" applyFont="1" applyFill="1" applyBorder="1" applyAlignment="1" applyProtection="1">
      <alignment horizontal="center" vertical="center" wrapText="1"/>
      <protection locked="0"/>
    </xf>
    <xf numFmtId="3" fontId="32" fillId="16" borderId="10" xfId="0" applyNumberFormat="1" applyFont="1" applyFill="1" applyBorder="1" applyAlignment="1" applyProtection="1">
      <alignment horizontal="center" vertical="center" wrapText="1"/>
      <protection locked="0"/>
    </xf>
    <xf numFmtId="3" fontId="32" fillId="16" borderId="27" xfId="0" applyNumberFormat="1" applyFont="1" applyFill="1" applyBorder="1" applyAlignment="1" applyProtection="1">
      <alignment horizontal="center" vertical="center" wrapText="1"/>
      <protection locked="0"/>
    </xf>
    <xf numFmtId="3" fontId="32" fillId="16" borderId="33" xfId="0" applyNumberFormat="1" applyFont="1" applyFill="1" applyBorder="1" applyAlignment="1" applyProtection="1">
      <alignment horizontal="justify" vertical="center" wrapText="1"/>
      <protection locked="0"/>
    </xf>
    <xf numFmtId="3" fontId="32" fillId="16" borderId="10" xfId="0" applyNumberFormat="1" applyFont="1" applyFill="1" applyBorder="1" applyAlignment="1" applyProtection="1">
      <alignment horizontal="justify" vertical="center" wrapText="1"/>
      <protection locked="0"/>
    </xf>
    <xf numFmtId="3" fontId="32" fillId="16" borderId="27" xfId="0" applyNumberFormat="1" applyFont="1" applyFill="1" applyBorder="1" applyAlignment="1" applyProtection="1">
      <alignment horizontal="justify" vertical="center" wrapText="1"/>
      <protection locked="0"/>
    </xf>
    <xf numFmtId="3" fontId="32" fillId="16" borderId="34" xfId="0" applyNumberFormat="1" applyFont="1" applyFill="1" applyBorder="1" applyAlignment="1" applyProtection="1">
      <alignment horizontal="justify" vertical="center" wrapText="1"/>
      <protection locked="0"/>
    </xf>
    <xf numFmtId="3" fontId="32" fillId="16" borderId="1" xfId="0" applyNumberFormat="1" applyFont="1" applyFill="1" applyBorder="1" applyAlignment="1" applyProtection="1">
      <alignment horizontal="justify" vertical="center" wrapText="1"/>
      <protection locked="0"/>
    </xf>
    <xf numFmtId="3" fontId="32" fillId="16" borderId="28" xfId="0" applyNumberFormat="1" applyFont="1" applyFill="1" applyBorder="1" applyAlignment="1" applyProtection="1">
      <alignment horizontal="justify" vertical="center" wrapText="1"/>
      <protection locked="0"/>
    </xf>
    <xf numFmtId="3" fontId="32" fillId="16" borderId="25" xfId="0" applyNumberFormat="1" applyFont="1" applyFill="1" applyBorder="1" applyAlignment="1" applyProtection="1">
      <alignment horizontal="justify" vertical="center" wrapText="1"/>
      <protection locked="0"/>
    </xf>
    <xf numFmtId="3" fontId="32" fillId="16" borderId="26" xfId="0" applyNumberFormat="1" applyFont="1" applyFill="1" applyBorder="1" applyAlignment="1" applyProtection="1">
      <alignment horizontal="justify" vertical="center" wrapText="1"/>
      <protection locked="0"/>
    </xf>
    <xf numFmtId="0" fontId="35" fillId="0" borderId="18" xfId="0" applyFont="1" applyBorder="1" applyAlignment="1" applyProtection="1">
      <alignment horizontal="justify" vertical="center" wrapText="1"/>
      <protection locked="0"/>
    </xf>
    <xf numFmtId="0" fontId="29" fillId="0" borderId="57" xfId="0" applyFont="1" applyBorder="1" applyAlignment="1" applyProtection="1">
      <alignment horizontal="center" vertical="center" wrapText="1" shrinkToFit="1"/>
      <protection locked="0"/>
    </xf>
    <xf numFmtId="0" fontId="29" fillId="0" borderId="58" xfId="0" applyFont="1" applyBorder="1" applyAlignment="1" applyProtection="1">
      <alignment horizontal="center" vertical="center" wrapText="1" shrinkToFit="1"/>
      <protection locked="0"/>
    </xf>
    <xf numFmtId="0" fontId="29" fillId="0" borderId="59" xfId="0" applyFont="1" applyBorder="1" applyAlignment="1" applyProtection="1">
      <alignment horizontal="center" vertical="center" wrapText="1" shrinkToFit="1"/>
      <protection locked="0"/>
    </xf>
    <xf numFmtId="0" fontId="29" fillId="0" borderId="53" xfId="0" applyFont="1" applyBorder="1" applyAlignment="1" applyProtection="1">
      <alignment horizontal="center" vertical="center" wrapText="1" shrinkToFit="1"/>
      <protection locked="0"/>
    </xf>
    <xf numFmtId="0" fontId="29" fillId="0" borderId="0" xfId="0" applyFont="1" applyAlignment="1" applyProtection="1">
      <alignment horizontal="center" vertical="center" wrapText="1" shrinkToFit="1"/>
      <protection locked="0"/>
    </xf>
    <xf numFmtId="0" fontId="29" fillId="0" borderId="60" xfId="0" applyFont="1" applyBorder="1" applyAlignment="1" applyProtection="1">
      <alignment horizontal="center" vertical="center" wrapText="1" shrinkToFit="1"/>
      <protection locked="0"/>
    </xf>
    <xf numFmtId="0" fontId="29" fillId="0" borderId="61" xfId="0" applyFont="1" applyBorder="1" applyAlignment="1" applyProtection="1">
      <alignment horizontal="center" vertical="center" wrapText="1" shrinkToFit="1"/>
      <protection locked="0"/>
    </xf>
    <xf numFmtId="0" fontId="29" fillId="0" borderId="62" xfId="0" applyFont="1" applyBorder="1" applyAlignment="1" applyProtection="1">
      <alignment horizontal="center" vertical="center" wrapText="1" shrinkToFit="1"/>
      <protection locked="0"/>
    </xf>
    <xf numFmtId="0" fontId="29" fillId="0" borderId="63" xfId="0" applyFont="1" applyBorder="1" applyAlignment="1" applyProtection="1">
      <alignment horizontal="center" vertical="center" wrapText="1" shrinkToFit="1"/>
      <protection locked="0"/>
    </xf>
    <xf numFmtId="0" fontId="29" fillId="10" borderId="0" xfId="0" applyFont="1" applyFill="1" applyAlignment="1" applyProtection="1">
      <alignment horizontal="left" vertical="center"/>
      <protection locked="0"/>
    </xf>
    <xf numFmtId="0" fontId="29" fillId="10" borderId="0" xfId="0" applyFont="1" applyFill="1" applyAlignment="1" applyProtection="1">
      <alignment horizontal="center" vertical="center"/>
      <protection locked="0"/>
    </xf>
    <xf numFmtId="0" fontId="29" fillId="22" borderId="27" xfId="0" applyFont="1" applyFill="1" applyBorder="1" applyAlignment="1" applyProtection="1">
      <alignment horizontal="center" vertical="center" wrapText="1"/>
      <protection locked="0"/>
    </xf>
    <xf numFmtId="0" fontId="29" fillId="22" borderId="41" xfId="0" applyFont="1" applyFill="1" applyBorder="1" applyAlignment="1" applyProtection="1">
      <alignment horizontal="center" vertical="center" wrapText="1"/>
      <protection locked="0"/>
    </xf>
    <xf numFmtId="0" fontId="29" fillId="22" borderId="28" xfId="0" applyFont="1" applyFill="1" applyBorder="1" applyAlignment="1" applyProtection="1">
      <alignment horizontal="center" vertical="center" wrapText="1"/>
      <protection locked="0"/>
    </xf>
    <xf numFmtId="0" fontId="36" fillId="9" borderId="33" xfId="0" applyFont="1" applyFill="1" applyBorder="1" applyAlignment="1" applyProtection="1">
      <alignment horizontal="center" vertical="center"/>
      <protection locked="0"/>
    </xf>
    <xf numFmtId="0" fontId="36" fillId="9" borderId="10" xfId="0" applyFont="1" applyFill="1" applyBorder="1" applyAlignment="1" applyProtection="1">
      <alignment horizontal="center" vertical="center"/>
      <protection locked="0"/>
    </xf>
    <xf numFmtId="0" fontId="36" fillId="9" borderId="27" xfId="0" applyFont="1" applyFill="1" applyBorder="1" applyAlignment="1" applyProtection="1">
      <alignment horizontal="center" vertical="center"/>
      <protection locked="0"/>
    </xf>
    <xf numFmtId="0" fontId="29" fillId="8" borderId="33" xfId="0" applyFont="1" applyFill="1" applyBorder="1" applyAlignment="1" applyProtection="1">
      <alignment horizontal="center" vertical="center"/>
      <protection locked="0"/>
    </xf>
    <xf numFmtId="0" fontId="29" fillId="8" borderId="10" xfId="0" applyFont="1" applyFill="1" applyBorder="1" applyAlignment="1" applyProtection="1">
      <alignment horizontal="center" vertical="center"/>
      <protection locked="0"/>
    </xf>
    <xf numFmtId="0" fontId="29" fillId="8" borderId="27" xfId="0" applyFont="1" applyFill="1" applyBorder="1" applyAlignment="1" applyProtection="1">
      <alignment horizontal="center" vertical="center"/>
      <protection locked="0"/>
    </xf>
    <xf numFmtId="10" fontId="18" fillId="7" borderId="33" xfId="0" applyNumberFormat="1" applyFont="1" applyFill="1" applyBorder="1" applyAlignment="1">
      <alignment horizontal="center" vertical="center"/>
    </xf>
    <xf numFmtId="10" fontId="18" fillId="7" borderId="34" xfId="0" applyNumberFormat="1" applyFont="1" applyFill="1" applyBorder="1" applyAlignment="1">
      <alignment horizontal="center" vertical="center"/>
    </xf>
    <xf numFmtId="10" fontId="18" fillId="7" borderId="8" xfId="0" applyNumberFormat="1" applyFont="1" applyFill="1" applyBorder="1" applyAlignment="1">
      <alignment horizontal="center" vertical="center"/>
    </xf>
    <xf numFmtId="10" fontId="18" fillId="7" borderId="12" xfId="0" applyNumberFormat="1" applyFont="1" applyFill="1" applyBorder="1" applyAlignment="1">
      <alignment horizontal="center" vertical="center"/>
    </xf>
    <xf numFmtId="0" fontId="19" fillId="5" borderId="8"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36" fillId="7" borderId="35" xfId="0" applyFont="1" applyFill="1" applyBorder="1" applyAlignment="1" applyProtection="1">
      <alignment horizontal="center" vertical="center"/>
      <protection locked="0"/>
    </xf>
    <xf numFmtId="0" fontId="36" fillId="7" borderId="32"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7" borderId="36" xfId="0" applyFont="1" applyFill="1" applyBorder="1" applyAlignment="1" applyProtection="1">
      <alignment horizontal="center" vertical="center"/>
      <protection locked="0"/>
    </xf>
    <xf numFmtId="0" fontId="29" fillId="16" borderId="1" xfId="0" applyFont="1" applyFill="1" applyBorder="1" applyAlignment="1" applyProtection="1">
      <alignment horizontal="center" vertical="center"/>
      <protection locked="0"/>
    </xf>
    <xf numFmtId="0" fontId="29" fillId="16" borderId="28" xfId="0" applyFont="1" applyFill="1" applyBorder="1" applyAlignment="1" applyProtection="1">
      <alignment horizontal="center" vertical="center"/>
      <protection locked="0"/>
    </xf>
    <xf numFmtId="0" fontId="36" fillId="4" borderId="34"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protection locked="0"/>
    </xf>
    <xf numFmtId="0" fontId="36" fillId="24" borderId="35" xfId="0" applyFont="1" applyFill="1" applyBorder="1" applyAlignment="1" applyProtection="1">
      <alignment horizontal="center" vertical="center" wrapText="1"/>
      <protection locked="0"/>
    </xf>
    <xf numFmtId="0" fontId="36" fillId="24" borderId="32" xfId="0" applyFont="1" applyFill="1" applyBorder="1" applyAlignment="1" applyProtection="1">
      <alignment horizontal="center" vertical="center" wrapText="1"/>
      <protection locked="0"/>
    </xf>
    <xf numFmtId="0" fontId="36" fillId="24" borderId="42" xfId="0" applyFont="1" applyFill="1" applyBorder="1" applyAlignment="1" applyProtection="1">
      <alignment horizontal="center" vertical="center" wrapText="1"/>
      <protection locked="0"/>
    </xf>
    <xf numFmtId="0" fontId="29" fillId="19" borderId="31" xfId="0" applyFont="1" applyFill="1" applyBorder="1" applyAlignment="1" applyProtection="1">
      <alignment horizontal="center" vertical="center" wrapText="1"/>
      <protection locked="0"/>
    </xf>
    <xf numFmtId="0" fontId="29" fillId="19" borderId="32" xfId="0" applyFont="1" applyFill="1" applyBorder="1" applyAlignment="1" applyProtection="1">
      <alignment horizontal="center" vertical="center" wrapText="1"/>
      <protection locked="0"/>
    </xf>
    <xf numFmtId="0" fontId="29" fillId="19" borderId="36" xfId="0" applyFont="1" applyFill="1" applyBorder="1" applyAlignment="1" applyProtection="1">
      <alignment horizontal="center" vertical="center" wrapText="1"/>
      <protection locked="0"/>
    </xf>
    <xf numFmtId="0" fontId="38" fillId="21" borderId="49" xfId="5" applyFont="1" applyFill="1" applyBorder="1" applyAlignment="1">
      <alignment horizontal="center" vertical="center" wrapText="1" shrinkToFit="1"/>
    </xf>
    <xf numFmtId="0" fontId="38" fillId="21" borderId="0" xfId="5" applyFont="1" applyFill="1" applyAlignment="1">
      <alignment horizontal="center" vertical="center" wrapText="1" shrinkToFit="1"/>
    </xf>
    <xf numFmtId="0" fontId="38" fillId="21" borderId="41" xfId="5" applyFont="1" applyFill="1" applyBorder="1" applyAlignment="1">
      <alignment horizontal="center" vertical="center" wrapText="1" shrinkToFit="1"/>
    </xf>
    <xf numFmtId="0" fontId="36" fillId="25" borderId="0" xfId="0" applyFont="1" applyFill="1" applyAlignment="1" applyProtection="1">
      <alignment horizontal="center" vertical="center" wrapText="1"/>
      <protection locked="0"/>
    </xf>
    <xf numFmtId="0" fontId="36" fillId="25" borderId="0" xfId="0" applyFont="1" applyFill="1" applyAlignment="1" applyProtection="1">
      <alignment horizontal="center" vertical="center"/>
      <protection locked="0"/>
    </xf>
    <xf numFmtId="0" fontId="44" fillId="32" borderId="0" xfId="0" applyFont="1" applyFill="1" applyAlignment="1"/>
    <xf numFmtId="0" fontId="29" fillId="8" borderId="35" xfId="0" applyFont="1" applyFill="1" applyBorder="1" applyAlignment="1" applyProtection="1">
      <alignment horizontal="center" vertical="center"/>
      <protection locked="0"/>
    </xf>
    <xf numFmtId="0" fontId="29" fillId="8" borderId="32" xfId="0" applyFont="1" applyFill="1" applyBorder="1" applyAlignment="1" applyProtection="1">
      <alignment horizontal="center" vertical="center"/>
      <protection locked="0"/>
    </xf>
    <xf numFmtId="0" fontId="29" fillId="8" borderId="36" xfId="0" applyFont="1" applyFill="1" applyBorder="1" applyAlignment="1" applyProtection="1">
      <alignment horizontal="center" vertical="center"/>
      <protection locked="0"/>
    </xf>
    <xf numFmtId="10" fontId="17" fillId="11" borderId="12" xfId="1" applyNumberFormat="1" applyFont="1" applyFill="1" applyBorder="1" applyAlignment="1">
      <alignment horizontal="center" vertical="center" wrapText="1"/>
    </xf>
    <xf numFmtId="10" fontId="17" fillId="11" borderId="43" xfId="1" applyNumberFormat="1" applyFont="1" applyFill="1" applyBorder="1" applyAlignment="1">
      <alignment horizontal="center" vertical="center" wrapText="1"/>
    </xf>
    <xf numFmtId="164" fontId="11" fillId="12" borderId="51" xfId="0" applyNumberFormat="1" applyFont="1" applyFill="1" applyBorder="1" applyAlignment="1">
      <alignment horizontal="justify" vertical="center" wrapText="1"/>
    </xf>
    <xf numFmtId="164" fontId="11" fillId="12" borderId="7" xfId="0" applyNumberFormat="1" applyFont="1" applyFill="1" applyBorder="1" applyAlignment="1">
      <alignment horizontal="justify" vertical="center" wrapText="1"/>
    </xf>
    <xf numFmtId="164" fontId="11" fillId="12" borderId="52" xfId="0" applyNumberFormat="1" applyFont="1" applyFill="1" applyBorder="1" applyAlignment="1">
      <alignment horizontal="justify" vertical="center" wrapText="1"/>
    </xf>
    <xf numFmtId="164" fontId="11" fillId="12" borderId="14" xfId="0" applyNumberFormat="1" applyFont="1" applyFill="1" applyBorder="1" applyAlignment="1">
      <alignment horizontal="justify" vertical="center" wrapText="1"/>
    </xf>
    <xf numFmtId="0" fontId="37" fillId="23" borderId="9" xfId="0" applyFont="1" applyFill="1" applyBorder="1" applyAlignment="1" applyProtection="1">
      <alignment horizontal="center" vertical="center" wrapText="1"/>
      <protection locked="0"/>
    </xf>
    <xf numFmtId="0" fontId="37" fillId="23" borderId="13" xfId="0" applyFont="1" applyFill="1" applyBorder="1" applyAlignment="1" applyProtection="1">
      <alignment horizontal="center" vertical="center" wrapText="1"/>
      <protection locked="0"/>
    </xf>
    <xf numFmtId="0" fontId="35" fillId="0" borderId="9" xfId="0" applyFont="1" applyBorder="1" applyAlignment="1" applyProtection="1">
      <alignment horizontal="justify" vertical="center" wrapText="1"/>
      <protection locked="0"/>
    </xf>
    <xf numFmtId="0" fontId="35" fillId="0" borderId="13" xfId="0" applyFont="1" applyBorder="1" applyAlignment="1" applyProtection="1">
      <alignment horizontal="justify" vertical="center" wrapText="1"/>
      <protection locked="0"/>
    </xf>
    <xf numFmtId="164" fontId="35" fillId="0" borderId="37" xfId="1" applyNumberFormat="1" applyFont="1" applyFill="1" applyBorder="1" applyAlignment="1" applyProtection="1">
      <alignment horizontal="center" vertical="center" wrapText="1"/>
      <protection locked="0"/>
    </xf>
    <xf numFmtId="164" fontId="35" fillId="0" borderId="18" xfId="1" applyNumberFormat="1" applyFont="1" applyFill="1" applyBorder="1" applyAlignment="1" applyProtection="1">
      <alignment horizontal="center" vertical="center" wrapText="1"/>
      <protection locked="0"/>
    </xf>
    <xf numFmtId="165" fontId="22" fillId="3" borderId="51" xfId="0" applyNumberFormat="1" applyFont="1" applyFill="1" applyBorder="1" applyAlignment="1" applyProtection="1">
      <alignment horizontal="center" vertical="center" wrapText="1"/>
      <protection hidden="1"/>
    </xf>
    <xf numFmtId="165" fontId="22" fillId="3" borderId="7" xfId="0" applyNumberFormat="1" applyFont="1" applyFill="1" applyBorder="1" applyAlignment="1" applyProtection="1">
      <alignment horizontal="center" vertical="center" wrapText="1"/>
      <protection hidden="1"/>
    </xf>
    <xf numFmtId="10" fontId="14" fillId="11" borderId="12" xfId="1" applyNumberFormat="1" applyFont="1" applyFill="1" applyBorder="1" applyAlignment="1">
      <alignment horizontal="center" vertical="center" wrapText="1"/>
    </xf>
    <xf numFmtId="10" fontId="14" fillId="11" borderId="43" xfId="1" applyNumberFormat="1" applyFont="1" applyFill="1" applyBorder="1" applyAlignment="1">
      <alignment horizontal="center" vertical="center" wrapText="1"/>
    </xf>
    <xf numFmtId="165" fontId="12" fillId="3" borderId="51" xfId="0" applyNumberFormat="1" applyFont="1" applyFill="1" applyBorder="1" applyAlignment="1" applyProtection="1">
      <alignment horizontal="center" vertical="center" wrapText="1"/>
      <protection hidden="1"/>
    </xf>
    <xf numFmtId="165" fontId="12" fillId="3" borderId="7" xfId="0" applyNumberFormat="1" applyFont="1" applyFill="1" applyBorder="1" applyAlignment="1" applyProtection="1">
      <alignment horizontal="center" vertical="center" wrapText="1"/>
      <protection hidden="1"/>
    </xf>
    <xf numFmtId="164" fontId="35" fillId="0" borderId="25" xfId="1" applyNumberFormat="1" applyFont="1" applyFill="1" applyBorder="1" applyAlignment="1" applyProtection="1">
      <alignment horizontal="center" vertical="center" wrapText="1"/>
      <protection locked="0"/>
    </xf>
    <xf numFmtId="164" fontId="35" fillId="0" borderId="10" xfId="1" applyNumberFormat="1" applyFont="1" applyFill="1" applyBorder="1" applyAlignment="1" applyProtection="1">
      <alignment horizontal="center" vertical="center" wrapText="1"/>
      <protection locked="0"/>
    </xf>
    <xf numFmtId="164" fontId="35" fillId="0" borderId="29" xfId="1" applyNumberFormat="1" applyFont="1" applyFill="1" applyBorder="1" applyAlignment="1" applyProtection="1">
      <alignment horizontal="center" vertical="center" wrapText="1"/>
      <protection locked="0"/>
    </xf>
    <xf numFmtId="164" fontId="35" fillId="0" borderId="26" xfId="1" applyNumberFormat="1" applyFont="1" applyFill="1" applyBorder="1" applyAlignment="1" applyProtection="1">
      <alignment horizontal="center" vertical="center" wrapText="1"/>
      <protection locked="0"/>
    </xf>
    <xf numFmtId="164" fontId="35" fillId="0" borderId="1" xfId="1" applyNumberFormat="1" applyFont="1" applyFill="1" applyBorder="1" applyAlignment="1" applyProtection="1">
      <alignment horizontal="center" vertical="center" wrapText="1"/>
      <protection locked="0"/>
    </xf>
    <xf numFmtId="164" fontId="35" fillId="0" borderId="30" xfId="1" applyNumberFormat="1" applyFont="1" applyFill="1" applyBorder="1" applyAlignment="1" applyProtection="1">
      <alignment horizontal="center" vertical="center" wrapText="1"/>
      <protection locked="0"/>
    </xf>
    <xf numFmtId="3" fontId="32" fillId="10" borderId="4" xfId="0" applyNumberFormat="1" applyFont="1" applyFill="1" applyBorder="1" applyAlignment="1" applyProtection="1">
      <alignment horizontal="center" vertical="center" wrapText="1"/>
      <protection locked="0"/>
    </xf>
    <xf numFmtId="3" fontId="32" fillId="10" borderId="7" xfId="0" applyNumberFormat="1" applyFont="1" applyFill="1" applyBorder="1" applyAlignment="1" applyProtection="1">
      <alignment horizontal="center" vertical="center" wrapText="1"/>
      <protection locked="0"/>
    </xf>
    <xf numFmtId="164" fontId="35" fillId="10" borderId="25" xfId="1" applyNumberFormat="1" applyFont="1" applyFill="1" applyBorder="1" applyAlignment="1" applyProtection="1">
      <alignment horizontal="center" vertical="center" wrapText="1"/>
      <protection locked="0"/>
    </xf>
    <xf numFmtId="164" fontId="35" fillId="10" borderId="10" xfId="1" applyNumberFormat="1" applyFont="1" applyFill="1" applyBorder="1" applyAlignment="1" applyProtection="1">
      <alignment horizontal="center" vertical="center" wrapText="1"/>
      <protection locked="0"/>
    </xf>
    <xf numFmtId="164" fontId="35" fillId="10" borderId="29" xfId="1" applyNumberFormat="1" applyFont="1" applyFill="1" applyBorder="1" applyAlignment="1" applyProtection="1">
      <alignment horizontal="center" vertical="center" wrapText="1"/>
      <protection locked="0"/>
    </xf>
    <xf numFmtId="164" fontId="35" fillId="10" borderId="26" xfId="1" applyNumberFormat="1" applyFont="1" applyFill="1" applyBorder="1" applyAlignment="1" applyProtection="1">
      <alignment horizontal="center" vertical="center" wrapText="1"/>
      <protection locked="0"/>
    </xf>
    <xf numFmtId="164" fontId="35" fillId="10" borderId="1" xfId="1" applyNumberFormat="1" applyFont="1" applyFill="1" applyBorder="1" applyAlignment="1" applyProtection="1">
      <alignment horizontal="center" vertical="center" wrapText="1"/>
      <protection locked="0"/>
    </xf>
    <xf numFmtId="164" fontId="35" fillId="10" borderId="30" xfId="1" applyNumberFormat="1" applyFont="1" applyFill="1" applyBorder="1" applyAlignment="1" applyProtection="1">
      <alignment horizontal="center" vertical="center" wrapText="1"/>
      <protection locked="0"/>
    </xf>
    <xf numFmtId="3" fontId="32" fillId="10" borderId="11" xfId="0" applyNumberFormat="1" applyFont="1" applyFill="1" applyBorder="1" applyAlignment="1" applyProtection="1">
      <alignment horizontal="center" vertical="center" wrapText="1"/>
      <protection locked="0"/>
    </xf>
    <xf numFmtId="3" fontId="32" fillId="10" borderId="14" xfId="0" applyNumberFormat="1" applyFont="1" applyFill="1" applyBorder="1" applyAlignment="1" applyProtection="1">
      <alignment horizontal="center" vertical="center" wrapText="1"/>
      <protection locked="0"/>
    </xf>
    <xf numFmtId="0" fontId="37" fillId="23" borderId="20" xfId="0" applyFont="1" applyFill="1" applyBorder="1" applyAlignment="1" applyProtection="1">
      <alignment horizontal="center" vertical="center" wrapText="1"/>
      <protection locked="0"/>
    </xf>
    <xf numFmtId="0" fontId="35" fillId="0" borderId="20" xfId="0" applyFont="1" applyBorder="1" applyAlignment="1" applyProtection="1">
      <alignment horizontal="justify" vertical="center" wrapText="1"/>
      <protection locked="0"/>
    </xf>
    <xf numFmtId="0" fontId="35" fillId="0" borderId="19" xfId="0" applyFont="1" applyBorder="1" applyAlignment="1" applyProtection="1">
      <alignment horizontal="justify" vertical="center" wrapText="1"/>
      <protection locked="0"/>
    </xf>
    <xf numFmtId="164" fontId="45" fillId="0" borderId="37" xfId="1" applyNumberFormat="1" applyFont="1" applyFill="1" applyBorder="1" applyAlignment="1" applyProtection="1">
      <alignment horizontal="center" vertical="center" wrapText="1"/>
      <protection locked="0"/>
    </xf>
    <xf numFmtId="164" fontId="12" fillId="3" borderId="4" xfId="0" applyNumberFormat="1" applyFont="1" applyFill="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1" fillId="12" borderId="4" xfId="0" applyNumberFormat="1" applyFont="1" applyFill="1" applyBorder="1" applyAlignment="1">
      <alignment horizontal="justify" vertical="center" wrapText="1"/>
    </xf>
    <xf numFmtId="164" fontId="11" fillId="12" borderId="11" xfId="0" applyNumberFormat="1" applyFont="1" applyFill="1" applyBorder="1" applyAlignment="1">
      <alignment horizontal="justify" vertical="center" wrapText="1"/>
    </xf>
    <xf numFmtId="164" fontId="22" fillId="3" borderId="4" xfId="0" applyNumberFormat="1" applyFont="1" applyFill="1" applyBorder="1" applyAlignment="1">
      <alignment horizontal="center" vertical="center" wrapText="1"/>
    </xf>
    <xf numFmtId="164" fontId="22" fillId="3" borderId="7" xfId="0" applyNumberFormat="1" applyFont="1" applyFill="1" applyBorder="1" applyAlignment="1">
      <alignment horizontal="center" vertical="center" wrapText="1"/>
    </xf>
    <xf numFmtId="164" fontId="35" fillId="0" borderId="33" xfId="1" applyNumberFormat="1" applyFont="1" applyFill="1" applyBorder="1" applyAlignment="1" applyProtection="1">
      <alignment horizontal="center" vertical="center" wrapText="1"/>
      <protection locked="0"/>
    </xf>
    <xf numFmtId="164" fontId="35" fillId="0" borderId="34" xfId="1" applyNumberFormat="1" applyFont="1" applyFill="1" applyBorder="1" applyAlignment="1" applyProtection="1">
      <alignment horizontal="center" vertical="center" wrapText="1"/>
      <protection locked="0"/>
    </xf>
    <xf numFmtId="164" fontId="31" fillId="3" borderId="4" xfId="0" applyNumberFormat="1" applyFont="1" applyFill="1" applyBorder="1" applyAlignment="1">
      <alignment horizontal="center" vertical="center" wrapText="1"/>
    </xf>
    <xf numFmtId="164" fontId="31" fillId="3" borderId="7" xfId="0" applyNumberFormat="1" applyFont="1" applyFill="1" applyBorder="1" applyAlignment="1">
      <alignment horizontal="center" vertical="center" wrapText="1"/>
    </xf>
    <xf numFmtId="10" fontId="36" fillId="11" borderId="43" xfId="1" applyNumberFormat="1" applyFont="1" applyFill="1" applyBorder="1" applyAlignment="1">
      <alignment horizontal="center" vertical="center" wrapText="1"/>
    </xf>
    <xf numFmtId="164" fontId="22" fillId="12" borderId="4" xfId="0" applyNumberFormat="1" applyFont="1" applyFill="1" applyBorder="1" applyAlignment="1">
      <alignment horizontal="left" vertical="center" wrapText="1"/>
    </xf>
    <xf numFmtId="164" fontId="22" fillId="12" borderId="7" xfId="0" applyNumberFormat="1" applyFont="1" applyFill="1" applyBorder="1" applyAlignment="1">
      <alignment horizontal="left" vertical="center" wrapText="1"/>
    </xf>
    <xf numFmtId="10" fontId="31" fillId="3" borderId="25" xfId="0" applyNumberFormat="1" applyFont="1" applyFill="1" applyBorder="1" applyAlignment="1">
      <alignment horizontal="center" vertical="center" wrapText="1"/>
    </xf>
    <xf numFmtId="10" fontId="31" fillId="3" borderId="26" xfId="0" applyNumberFormat="1" applyFont="1" applyFill="1" applyBorder="1" applyAlignment="1">
      <alignment horizontal="center" vertical="center" wrapText="1"/>
    </xf>
    <xf numFmtId="10" fontId="36" fillId="27" borderId="43" xfId="1" applyNumberFormat="1" applyFont="1" applyFill="1" applyBorder="1" applyAlignment="1">
      <alignment horizontal="center" vertical="center" wrapText="1"/>
    </xf>
    <xf numFmtId="164" fontId="39" fillId="26" borderId="4" xfId="0" applyNumberFormat="1" applyFont="1" applyFill="1" applyBorder="1" applyAlignment="1">
      <alignment horizontal="justify" vertical="center" wrapText="1"/>
    </xf>
    <xf numFmtId="164" fontId="39" fillId="26" borderId="7" xfId="0" applyNumberFormat="1" applyFont="1" applyFill="1" applyBorder="1" applyAlignment="1">
      <alignment horizontal="justify" vertical="center" wrapText="1"/>
    </xf>
    <xf numFmtId="164" fontId="39" fillId="26" borderId="11" xfId="0" applyNumberFormat="1" applyFont="1" applyFill="1" applyBorder="1" applyAlignment="1">
      <alignment horizontal="justify" vertical="center" wrapText="1"/>
    </xf>
    <xf numFmtId="164" fontId="39" fillId="26" borderId="14" xfId="0" applyNumberFormat="1" applyFont="1" applyFill="1" applyBorder="1" applyAlignment="1">
      <alignment horizontal="justify" vertical="center" wrapText="1"/>
    </xf>
    <xf numFmtId="164" fontId="22" fillId="12" borderId="4" xfId="0" applyNumberFormat="1" applyFont="1" applyFill="1" applyBorder="1" applyAlignment="1">
      <alignment horizontal="justify" vertical="center" wrapText="1"/>
    </xf>
    <xf numFmtId="164" fontId="22" fillId="12" borderId="7" xfId="0" applyNumberFormat="1" applyFont="1" applyFill="1" applyBorder="1" applyAlignment="1">
      <alignment horizontal="justify" vertical="center" wrapText="1"/>
    </xf>
    <xf numFmtId="164" fontId="22" fillId="12" borderId="11" xfId="0" applyNumberFormat="1" applyFont="1" applyFill="1" applyBorder="1" applyAlignment="1">
      <alignment horizontal="justify" vertical="center" wrapText="1"/>
    </xf>
    <xf numFmtId="164" fontId="22" fillId="12" borderId="14" xfId="0" applyNumberFormat="1" applyFont="1" applyFill="1" applyBorder="1" applyAlignment="1">
      <alignment horizontal="justify" vertical="center" wrapText="1"/>
    </xf>
    <xf numFmtId="164" fontId="11" fillId="12" borderId="27" xfId="0" applyNumberFormat="1" applyFont="1" applyFill="1" applyBorder="1" applyAlignment="1">
      <alignment horizontal="justify" vertical="center" wrapText="1"/>
    </xf>
    <xf numFmtId="164" fontId="11" fillId="12" borderId="28" xfId="0" applyNumberFormat="1" applyFont="1" applyFill="1" applyBorder="1" applyAlignment="1">
      <alignment horizontal="justify" vertical="center" wrapText="1"/>
    </xf>
    <xf numFmtId="164" fontId="47" fillId="12" borderId="27" xfId="0" applyNumberFormat="1" applyFont="1" applyFill="1" applyBorder="1" applyAlignment="1">
      <alignment horizontal="justify" vertical="center" wrapText="1"/>
    </xf>
    <xf numFmtId="164" fontId="47" fillId="12" borderId="28" xfId="0" applyNumberFormat="1" applyFont="1" applyFill="1" applyBorder="1" applyAlignment="1">
      <alignment horizontal="justify" vertical="center" wrapText="1"/>
    </xf>
    <xf numFmtId="0" fontId="36" fillId="27" borderId="43" xfId="1" applyNumberFormat="1" applyFont="1" applyFill="1" applyBorder="1" applyAlignment="1">
      <alignment horizontal="center" vertical="center" wrapText="1"/>
    </xf>
    <xf numFmtId="164" fontId="47" fillId="30" borderId="27" xfId="0" applyNumberFormat="1" applyFont="1" applyFill="1" applyBorder="1" applyAlignment="1">
      <alignment horizontal="justify" vertical="center" wrapText="1"/>
    </xf>
    <xf numFmtId="164" fontId="47" fillId="30" borderId="28" xfId="0" applyNumberFormat="1" applyFont="1" applyFill="1" applyBorder="1" applyAlignment="1">
      <alignment horizontal="justify" vertical="center" wrapText="1"/>
    </xf>
    <xf numFmtId="164" fontId="33" fillId="12" borderId="4" xfId="0" applyNumberFormat="1" applyFont="1" applyFill="1" applyBorder="1" applyAlignment="1">
      <alignment horizontal="center" vertical="center" wrapText="1"/>
    </xf>
    <xf numFmtId="164" fontId="33" fillId="12" borderId="7" xfId="0" applyNumberFormat="1" applyFont="1" applyFill="1" applyBorder="1" applyAlignment="1">
      <alignment horizontal="center" vertical="center" wrapText="1"/>
    </xf>
    <xf numFmtId="164" fontId="22" fillId="12" borderId="11" xfId="0" applyNumberFormat="1" applyFont="1" applyFill="1" applyBorder="1" applyAlignment="1">
      <alignment horizontal="center" vertical="center" wrapText="1"/>
    </xf>
    <xf numFmtId="164" fontId="22" fillId="12" borderId="14" xfId="0" applyNumberFormat="1" applyFont="1" applyFill="1" applyBorder="1" applyAlignment="1">
      <alignment horizontal="center" vertical="center" wrapText="1"/>
    </xf>
    <xf numFmtId="0" fontId="29" fillId="0" borderId="0" xfId="0" applyFont="1" applyAlignment="1" applyProtection="1">
      <alignment horizontal="center" vertical="center"/>
      <protection locked="0"/>
    </xf>
    <xf numFmtId="164" fontId="12" fillId="30" borderId="27" xfId="0" applyNumberFormat="1" applyFont="1" applyFill="1" applyBorder="1" applyAlignment="1">
      <alignment horizontal="justify" vertical="center" wrapText="1"/>
    </xf>
    <xf numFmtId="164" fontId="12" fillId="30" borderId="28" xfId="0" applyNumberFormat="1" applyFont="1" applyFill="1" applyBorder="1" applyAlignment="1">
      <alignment horizontal="justify" vertical="center" wrapText="1"/>
    </xf>
    <xf numFmtId="164" fontId="22" fillId="12" borderId="4" xfId="0" applyNumberFormat="1" applyFont="1" applyFill="1" applyBorder="1" applyAlignment="1">
      <alignment horizontal="center" vertical="center" wrapText="1"/>
    </xf>
    <xf numFmtId="164" fontId="22" fillId="12" borderId="7" xfId="0" applyNumberFormat="1" applyFont="1" applyFill="1" applyBorder="1" applyAlignment="1">
      <alignment horizontal="center" vertical="center" wrapText="1"/>
    </xf>
    <xf numFmtId="0" fontId="36" fillId="4" borderId="35" xfId="0" applyFont="1" applyFill="1" applyBorder="1" applyAlignment="1" applyProtection="1">
      <alignment horizontal="center" vertical="center" wrapText="1"/>
      <protection locked="0"/>
    </xf>
    <xf numFmtId="0" fontId="36" fillId="4" borderId="32" xfId="0" applyFont="1" applyFill="1" applyBorder="1" applyAlignment="1" applyProtection="1">
      <alignment horizontal="center" vertical="center" wrapText="1"/>
      <protection locked="0"/>
    </xf>
    <xf numFmtId="0" fontId="36" fillId="4" borderId="28" xfId="0" applyFont="1" applyFill="1" applyBorder="1" applyAlignment="1" applyProtection="1">
      <alignment horizontal="center" vertical="center" wrapText="1"/>
      <protection locked="0"/>
    </xf>
    <xf numFmtId="164" fontId="22" fillId="30" borderId="27" xfId="0" applyNumberFormat="1" applyFont="1" applyFill="1" applyBorder="1" applyAlignment="1">
      <alignment horizontal="justify" vertical="center" wrapText="1"/>
    </xf>
    <xf numFmtId="164" fontId="22" fillId="30" borderId="28" xfId="0" applyNumberFormat="1" applyFont="1" applyFill="1" applyBorder="1" applyAlignment="1">
      <alignment horizontal="justify" vertical="center" wrapText="1"/>
    </xf>
    <xf numFmtId="3" fontId="21" fillId="34" borderId="19" xfId="0" applyNumberFormat="1" applyFont="1" applyFill="1" applyBorder="1" applyAlignment="1" applyProtection="1">
      <alignment horizontal="center" vertical="center" wrapText="1"/>
      <protection locked="0"/>
    </xf>
    <xf numFmtId="3" fontId="21" fillId="34" borderId="5" xfId="0" applyNumberFormat="1" applyFont="1" applyFill="1" applyBorder="1" applyAlignment="1" applyProtection="1">
      <alignment horizontal="center" vertical="center" wrapText="1"/>
      <protection locked="0"/>
    </xf>
    <xf numFmtId="3" fontId="21" fillId="34" borderId="3" xfId="0" applyNumberFormat="1" applyFont="1" applyFill="1" applyBorder="1" applyAlignment="1" applyProtection="1">
      <alignment horizontal="center" vertical="center" wrapText="1"/>
      <protection locked="0"/>
    </xf>
    <xf numFmtId="3" fontId="21" fillId="8" borderId="3" xfId="0" applyNumberFormat="1" applyFont="1" applyFill="1" applyBorder="1" applyAlignment="1" applyProtection="1">
      <alignment horizontal="center" vertical="center" wrapText="1"/>
      <protection locked="0"/>
    </xf>
    <xf numFmtId="3" fontId="21" fillId="8" borderId="5" xfId="0" applyNumberFormat="1"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orcentaje" xfId="1" builtinId="5"/>
    <cellStyle name="Porcentaje 3" xfId="4"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D4A8"/>
      <color rgb="FFB0DEBE"/>
      <color rgb="FF850909"/>
      <color rgb="FFBC1097"/>
      <color rgb="FF1B5542"/>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487681</xdr:colOff>
      <xdr:row>2</xdr:row>
      <xdr:rowOff>571501</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 y="1"/>
          <a:ext cx="7193280" cy="1828800"/>
        </a:xfrm>
        <a:prstGeom prst="rect">
          <a:avLst/>
        </a:prstGeom>
      </xdr:spPr>
    </xdr:pic>
    <xdr:clientData/>
  </xdr:twoCellAnchor>
  <xdr:twoCellAnchor>
    <xdr:from>
      <xdr:col>83</xdr:col>
      <xdr:colOff>2072640</xdr:colOff>
      <xdr:row>3</xdr:row>
      <xdr:rowOff>845820</xdr:rowOff>
    </xdr:from>
    <xdr:to>
      <xdr:col>83</xdr:col>
      <xdr:colOff>2567961</xdr:colOff>
      <xdr:row>5</xdr:row>
      <xdr:rowOff>641403</xdr:rowOff>
    </xdr:to>
    <xdr:sp macro="" textlink="">
      <xdr:nvSpPr>
        <xdr:cNvPr id="27" name="Flecha abajo 26">
          <a:extLst>
            <a:ext uri="{FF2B5EF4-FFF2-40B4-BE49-F238E27FC236}">
              <a16:creationId xmlns:a16="http://schemas.microsoft.com/office/drawing/2014/main" id="{00000000-0008-0000-0100-00001B000000}"/>
            </a:ext>
          </a:extLst>
        </xdr:cNvPr>
        <xdr:cNvSpPr/>
      </xdr:nvSpPr>
      <xdr:spPr>
        <a:xfrm>
          <a:off x="275051520" y="31318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84</xdr:col>
      <xdr:colOff>2263140</xdr:colOff>
      <xdr:row>3</xdr:row>
      <xdr:rowOff>731520</xdr:rowOff>
    </xdr:from>
    <xdr:to>
      <xdr:col>84</xdr:col>
      <xdr:colOff>2758461</xdr:colOff>
      <xdr:row>5</xdr:row>
      <xdr:rowOff>527103</xdr:rowOff>
    </xdr:to>
    <xdr:sp macro="" textlink="">
      <xdr:nvSpPr>
        <xdr:cNvPr id="28" name="Flecha abajo 27">
          <a:extLst>
            <a:ext uri="{FF2B5EF4-FFF2-40B4-BE49-F238E27FC236}">
              <a16:creationId xmlns:a16="http://schemas.microsoft.com/office/drawing/2014/main" id="{00000000-0008-0000-0100-00001C000000}"/>
            </a:ext>
          </a:extLst>
        </xdr:cNvPr>
        <xdr:cNvSpPr/>
      </xdr:nvSpPr>
      <xdr:spPr>
        <a:xfrm>
          <a:off x="280210260" y="30175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75</xdr:col>
      <xdr:colOff>1036320</xdr:colOff>
      <xdr:row>3</xdr:row>
      <xdr:rowOff>762000</xdr:rowOff>
    </xdr:from>
    <xdr:to>
      <xdr:col>75</xdr:col>
      <xdr:colOff>1531641</xdr:colOff>
      <xdr:row>5</xdr:row>
      <xdr:rowOff>557583</xdr:rowOff>
    </xdr:to>
    <xdr:sp macro="" textlink="">
      <xdr:nvSpPr>
        <xdr:cNvPr id="30" name="Flecha abajo 29">
          <a:extLst>
            <a:ext uri="{FF2B5EF4-FFF2-40B4-BE49-F238E27FC236}">
              <a16:creationId xmlns:a16="http://schemas.microsoft.com/office/drawing/2014/main" id="{00000000-0008-0000-0100-00001E000000}"/>
            </a:ext>
          </a:extLst>
        </xdr:cNvPr>
        <xdr:cNvSpPr/>
      </xdr:nvSpPr>
      <xdr:spPr>
        <a:xfrm>
          <a:off x="258470400" y="30480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78</xdr:col>
      <xdr:colOff>579120</xdr:colOff>
      <xdr:row>3</xdr:row>
      <xdr:rowOff>591936</xdr:rowOff>
    </xdr:from>
    <xdr:to>
      <xdr:col>78</xdr:col>
      <xdr:colOff>1660548</xdr:colOff>
      <xdr:row>5</xdr:row>
      <xdr:rowOff>610305</xdr:rowOff>
    </xdr:to>
    <xdr:sp macro="" textlink="">
      <xdr:nvSpPr>
        <xdr:cNvPr id="35" name="Flecha abajo 34">
          <a:extLst>
            <a:ext uri="{FF2B5EF4-FFF2-40B4-BE49-F238E27FC236}">
              <a16:creationId xmlns:a16="http://schemas.microsoft.com/office/drawing/2014/main" id="{00000000-0008-0000-0100-000023000000}"/>
            </a:ext>
          </a:extLst>
        </xdr:cNvPr>
        <xdr:cNvSpPr/>
      </xdr:nvSpPr>
      <xdr:spPr>
        <a:xfrm>
          <a:off x="265694160" y="287793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80</xdr:col>
      <xdr:colOff>431570</xdr:colOff>
      <xdr:row>3</xdr:row>
      <xdr:rowOff>548640</xdr:rowOff>
    </xdr:from>
    <xdr:to>
      <xdr:col>80</xdr:col>
      <xdr:colOff>1512998</xdr:colOff>
      <xdr:row>5</xdr:row>
      <xdr:rowOff>567009</xdr:rowOff>
    </xdr:to>
    <xdr:sp macro="" textlink="">
      <xdr:nvSpPr>
        <xdr:cNvPr id="36" name="Flecha abajo 35">
          <a:extLst>
            <a:ext uri="{FF2B5EF4-FFF2-40B4-BE49-F238E27FC236}">
              <a16:creationId xmlns:a16="http://schemas.microsoft.com/office/drawing/2014/main" id="{00000000-0008-0000-0100-000024000000}"/>
            </a:ext>
          </a:extLst>
        </xdr:cNvPr>
        <xdr:cNvSpPr/>
      </xdr:nvSpPr>
      <xdr:spPr>
        <a:xfrm>
          <a:off x="269691890" y="2834640"/>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baseColWidth="10"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M38"/>
  <sheetViews>
    <sheetView showGridLines="0" tabSelected="1" zoomScale="33" zoomScaleNormal="33" workbookViewId="0">
      <pane xSplit="5" ySplit="10" topLeftCell="CA32" activePane="bottomRight" state="frozen"/>
      <selection pane="topRight"/>
      <selection pane="bottomLeft"/>
      <selection pane="bottomRight" activeCell="CC32" sqref="CC32"/>
    </sheetView>
  </sheetViews>
  <sheetFormatPr baseColWidth="10" defaultColWidth="0" defaultRowHeight="0" customHeight="1" zeroHeight="1"/>
  <cols>
    <col min="1" max="1" width="66.5" style="87" customWidth="1"/>
    <col min="2" max="2" width="21.625" style="5" customWidth="1"/>
    <col min="3" max="3" width="147.75" style="5" customWidth="1"/>
    <col min="4" max="4" width="177" style="5" hidden="1" customWidth="1"/>
    <col min="5" max="5" width="147.75" style="6" customWidth="1"/>
    <col min="6" max="6" width="52.25" style="87" bestFit="1" customWidth="1"/>
    <col min="7" max="7" width="99.75" style="87" customWidth="1"/>
    <col min="8" max="8" width="46" style="14" customWidth="1"/>
    <col min="9" max="9" width="46" style="14" hidden="1" customWidth="1"/>
    <col min="10" max="10" width="46" style="14" customWidth="1"/>
    <col min="11" max="11" width="46" style="14" hidden="1" customWidth="1"/>
    <col min="12" max="12" width="46" style="14" customWidth="1"/>
    <col min="13" max="13" width="46" style="14" hidden="1" customWidth="1"/>
    <col min="14" max="14" width="46" style="14" customWidth="1"/>
    <col min="15" max="15" width="46" style="14" hidden="1" customWidth="1"/>
    <col min="16" max="19" width="47" style="14" customWidth="1"/>
    <col min="20" max="23" width="46.25" style="14" customWidth="1"/>
    <col min="24" max="24" width="30.25" style="14" customWidth="1"/>
    <col min="25" max="27" width="46.25" style="14" customWidth="1"/>
    <col min="28" max="28" width="26.75" style="14" customWidth="1"/>
    <col min="29" max="29" width="27.875" style="14" customWidth="1"/>
    <col min="30" max="30" width="31.75" style="14" customWidth="1"/>
    <col min="31" max="31" width="29.625" style="14" customWidth="1"/>
    <col min="32" max="32" width="37.125" style="14" customWidth="1"/>
    <col min="33" max="33" width="118.625" style="22" customWidth="1"/>
    <col min="34" max="34" width="90.125" style="22" customWidth="1"/>
    <col min="35" max="35" width="65.125" style="5" customWidth="1"/>
    <col min="36" max="36" width="63.625" style="5" customWidth="1"/>
    <col min="37" max="37" width="60" style="5" customWidth="1"/>
    <col min="38" max="38" width="82" style="5" customWidth="1"/>
    <col min="39" max="39" width="9.875" style="5" customWidth="1"/>
    <col min="40" max="41" width="26.75" style="5" customWidth="1"/>
    <col min="42" max="42" width="44" style="5" customWidth="1"/>
    <col min="43" max="43" width="26.75" style="5" customWidth="1"/>
    <col min="44" max="44" width="28.875" style="5" customWidth="1"/>
    <col min="45" max="48" width="26.75" style="5" customWidth="1"/>
    <col min="49" max="49" width="38.75" style="5" customWidth="1"/>
    <col min="50" max="51" width="65.125" style="5" customWidth="1"/>
    <col min="52" max="52" width="65.125" style="5" hidden="1" customWidth="1"/>
    <col min="53" max="53" width="65.125" style="5" customWidth="1"/>
    <col min="54" max="54" width="45.5" style="5" customWidth="1"/>
    <col min="55" max="55" width="65.125" style="5" customWidth="1"/>
    <col min="56" max="56" width="9.875" style="5" customWidth="1"/>
    <col min="57" max="57" width="28.25" style="5" customWidth="1"/>
    <col min="58" max="58" width="26" style="5" customWidth="1"/>
    <col min="59" max="59" width="37" style="5" customWidth="1"/>
    <col min="60" max="60" width="26" style="5" customWidth="1"/>
    <col min="61" max="61" width="32" style="5" customWidth="1"/>
    <col min="62" max="62" width="36.375" style="5" customWidth="1"/>
    <col min="63" max="63" width="26.625" style="5" customWidth="1"/>
    <col min="64" max="64" width="28.25" style="5" customWidth="1"/>
    <col min="65" max="65" width="27.625" style="5" customWidth="1"/>
    <col min="66" max="66" width="32" style="5" customWidth="1"/>
    <col min="67" max="72" width="65.125" style="5" customWidth="1"/>
    <col min="73" max="73" width="9" style="5" customWidth="1"/>
    <col min="74" max="74" width="22.75" style="5" customWidth="1"/>
    <col min="75" max="75" width="37.25" style="5" customWidth="1"/>
    <col min="76" max="76" width="35.5" style="5" customWidth="1"/>
    <col min="77" max="77" width="28.625" style="5" customWidth="1"/>
    <col min="78" max="78" width="36.25" style="5" customWidth="1"/>
    <col min="79" max="80" width="27.125" style="5" customWidth="1"/>
    <col min="81" max="81" width="27.125" style="14" customWidth="1"/>
    <col min="82" max="83" width="26.875" style="5" customWidth="1"/>
    <col min="84" max="85" width="65.125" style="5" customWidth="1"/>
    <col min="86" max="86" width="65.125" style="5" hidden="1" customWidth="1"/>
    <col min="87" max="87" width="46.125" style="5" customWidth="1"/>
    <col min="88" max="88" width="45.125" style="198" customWidth="1"/>
    <col min="89" max="89" width="86.25" style="5" customWidth="1"/>
    <col min="90" max="91" width="9" style="5" customWidth="1"/>
    <col min="92" max="16384" width="9" style="5" hidden="1"/>
  </cols>
  <sheetData>
    <row r="1" spans="1:89" ht="51.75">
      <c r="X1" s="243" t="s">
        <v>33</v>
      </c>
      <c r="Y1" s="244"/>
      <c r="Z1" s="244"/>
      <c r="AA1" s="245"/>
      <c r="AN1" s="247" t="s">
        <v>34</v>
      </c>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row>
    <row r="2" spans="1:89" ht="51.75">
      <c r="X2" s="246"/>
      <c r="Y2" s="247"/>
      <c r="Z2" s="247"/>
      <c r="AA2" s="248"/>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row>
    <row r="3" spans="1:89" ht="60" customHeight="1">
      <c r="X3" s="249"/>
      <c r="Y3" s="250"/>
      <c r="Z3" s="250"/>
      <c r="AA3" s="251"/>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row>
    <row r="4" spans="1:89" s="4" customFormat="1" ht="84.6" customHeight="1">
      <c r="A4" s="288" t="s">
        <v>35</v>
      </c>
      <c r="B4" s="288"/>
      <c r="C4" s="288"/>
      <c r="D4" s="288"/>
      <c r="E4" s="288"/>
      <c r="F4" s="288"/>
      <c r="G4" s="179"/>
      <c r="H4" s="9"/>
      <c r="I4" s="9"/>
      <c r="J4" s="9"/>
      <c r="K4" s="9"/>
      <c r="L4" s="9"/>
      <c r="M4" s="9"/>
      <c r="N4" s="9"/>
      <c r="O4" s="9"/>
      <c r="P4" s="9"/>
      <c r="Q4" s="9"/>
      <c r="R4" s="9"/>
      <c r="S4" s="9"/>
      <c r="T4" s="9"/>
      <c r="U4" s="9"/>
      <c r="V4" s="9"/>
      <c r="W4" s="9"/>
      <c r="X4" s="9"/>
      <c r="Y4" s="9"/>
      <c r="Z4" s="9"/>
      <c r="AA4" s="9"/>
      <c r="AB4" s="9"/>
      <c r="AC4" s="9"/>
      <c r="AD4" s="9"/>
      <c r="AE4" s="9"/>
      <c r="AF4" s="9"/>
      <c r="AG4" s="23"/>
      <c r="AH4" s="23"/>
      <c r="AI4" s="8"/>
      <c r="AJ4" s="8"/>
      <c r="AK4" s="8"/>
      <c r="AL4" s="8"/>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CC4" s="14"/>
      <c r="CJ4" s="3"/>
    </row>
    <row r="5" spans="1:89" s="4" customFormat="1" ht="51.75">
      <c r="A5" s="87"/>
      <c r="E5" s="7"/>
      <c r="F5" s="87"/>
      <c r="G5" s="87"/>
      <c r="H5" s="14"/>
      <c r="I5" s="14"/>
      <c r="J5" s="14"/>
      <c r="K5" s="14"/>
      <c r="L5" s="14"/>
      <c r="M5" s="14"/>
      <c r="N5" s="14"/>
      <c r="O5" s="14"/>
      <c r="P5" s="14"/>
      <c r="Q5" s="14"/>
      <c r="R5" s="14"/>
      <c r="S5" s="14"/>
      <c r="T5" s="14"/>
      <c r="U5" s="14"/>
      <c r="V5" s="14"/>
      <c r="W5" s="14"/>
      <c r="X5" s="14"/>
      <c r="Y5" s="14"/>
      <c r="Z5" s="14"/>
      <c r="AA5" s="14"/>
      <c r="AB5" s="14"/>
      <c r="AC5" s="14"/>
      <c r="AD5" s="14"/>
      <c r="AE5" s="14"/>
      <c r="AF5" s="14"/>
      <c r="AG5" s="22"/>
      <c r="AH5" s="22"/>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CC5" s="14"/>
      <c r="CJ5" s="3"/>
    </row>
    <row r="6" spans="1:89" s="4" customFormat="1" ht="52.5">
      <c r="A6" s="252" t="s">
        <v>36</v>
      </c>
      <c r="B6" s="252"/>
      <c r="C6" s="252"/>
      <c r="D6" s="253" t="s">
        <v>37</v>
      </c>
      <c r="E6" s="253"/>
      <c r="F6" s="87"/>
      <c r="G6" s="87"/>
      <c r="H6" s="14"/>
      <c r="I6" s="14"/>
      <c r="J6" s="14"/>
      <c r="K6" s="14"/>
      <c r="L6" s="14"/>
      <c r="M6" s="14"/>
      <c r="N6" s="14"/>
      <c r="O6" s="14"/>
      <c r="P6" s="14"/>
      <c r="Q6" s="14"/>
      <c r="R6" s="14"/>
      <c r="S6" s="14"/>
      <c r="T6" s="14"/>
      <c r="U6" s="14"/>
      <c r="V6" s="14"/>
      <c r="W6" s="14"/>
      <c r="X6" s="14"/>
      <c r="Y6" s="14"/>
      <c r="Z6" s="14"/>
      <c r="AA6" s="14"/>
      <c r="AB6" s="9"/>
      <c r="AC6" s="9"/>
      <c r="AD6" s="9"/>
      <c r="AE6" s="9"/>
      <c r="AF6" s="9"/>
      <c r="AG6" s="23"/>
      <c r="AH6" s="23"/>
      <c r="AI6" s="3"/>
      <c r="AJ6" s="3"/>
      <c r="AK6" s="3"/>
      <c r="AL6" s="3"/>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CC6" s="14"/>
      <c r="CJ6" s="3"/>
    </row>
    <row r="7" spans="1:89" s="28" customFormat="1" ht="258" customHeight="1">
      <c r="A7" s="94"/>
      <c r="B7" s="26"/>
      <c r="C7" s="26"/>
      <c r="D7" s="27"/>
      <c r="E7" s="27"/>
      <c r="F7" s="87"/>
      <c r="G7" s="87"/>
      <c r="H7" s="29" t="s">
        <v>38</v>
      </c>
      <c r="I7" s="29"/>
      <c r="J7" s="29"/>
      <c r="K7" s="29"/>
      <c r="L7" s="29"/>
      <c r="M7" s="29"/>
      <c r="N7" s="29"/>
      <c r="O7" s="29"/>
      <c r="P7" s="29"/>
      <c r="Q7" s="173"/>
      <c r="R7" s="174"/>
      <c r="S7" s="14"/>
      <c r="T7" s="286" t="s">
        <v>39</v>
      </c>
      <c r="U7" s="287"/>
      <c r="V7" s="287"/>
      <c r="W7" s="287"/>
      <c r="X7" s="287"/>
      <c r="Y7" s="287"/>
      <c r="Z7" s="287"/>
      <c r="AA7" s="287"/>
      <c r="AB7" s="135"/>
      <c r="AC7" s="135"/>
      <c r="AD7" s="164"/>
      <c r="AE7" s="137"/>
      <c r="AF7" s="137"/>
      <c r="AG7" s="164"/>
      <c r="AH7" s="164"/>
      <c r="AI7" s="135"/>
      <c r="AJ7" s="135"/>
      <c r="AK7" s="135"/>
      <c r="AL7" s="135"/>
      <c r="AN7" s="4"/>
      <c r="AO7" s="4"/>
      <c r="AP7" s="178"/>
      <c r="AQ7" s="138"/>
      <c r="AR7" s="138"/>
      <c r="AS7" s="178"/>
      <c r="AT7" s="138"/>
      <c r="AU7" s="178"/>
      <c r="AV7" s="138"/>
      <c r="AW7" s="138"/>
      <c r="AX7" s="178"/>
      <c r="AY7" s="178"/>
      <c r="AZ7" s="4"/>
      <c r="BA7" s="134"/>
      <c r="BB7" s="134"/>
      <c r="BC7" s="133"/>
      <c r="BE7" s="34" t="s">
        <v>40</v>
      </c>
      <c r="BF7" s="34"/>
      <c r="BG7" s="34"/>
      <c r="BH7" s="34"/>
      <c r="BI7" s="34"/>
      <c r="BJ7" s="34"/>
      <c r="BK7" s="34"/>
      <c r="BL7" s="34"/>
      <c r="BM7" s="34"/>
      <c r="BN7" s="34"/>
      <c r="BO7" s="34"/>
      <c r="BP7" s="34"/>
      <c r="BQ7" s="34"/>
      <c r="BR7" s="34"/>
      <c r="BS7" s="34"/>
      <c r="BT7" s="133"/>
      <c r="BU7" s="34"/>
      <c r="BV7" s="34"/>
      <c r="BW7" s="34"/>
      <c r="BX7" s="136" t="s">
        <v>41</v>
      </c>
      <c r="BY7" s="34"/>
      <c r="BZ7" s="34"/>
      <c r="CA7" s="139" t="s">
        <v>42</v>
      </c>
      <c r="CB7" s="138"/>
      <c r="CC7" s="139" t="s">
        <v>42</v>
      </c>
      <c r="CD7" s="34"/>
      <c r="CE7" s="34"/>
      <c r="CF7" s="136" t="s">
        <v>43</v>
      </c>
      <c r="CG7" s="136" t="s">
        <v>44</v>
      </c>
      <c r="CJ7" s="199"/>
      <c r="CK7" s="133"/>
    </row>
    <row r="8" spans="1:89" s="87" customFormat="1" ht="73.900000000000006" customHeight="1">
      <c r="A8" s="205" t="s">
        <v>45</v>
      </c>
      <c r="B8" s="205" t="s">
        <v>46</v>
      </c>
      <c r="C8" s="205" t="s">
        <v>47</v>
      </c>
      <c r="D8" s="205" t="s">
        <v>48</v>
      </c>
      <c r="E8" s="205" t="s">
        <v>49</v>
      </c>
      <c r="F8" s="205" t="s">
        <v>50</v>
      </c>
      <c r="G8" s="254" t="s">
        <v>51</v>
      </c>
      <c r="H8" s="269" t="s">
        <v>52</v>
      </c>
      <c r="I8" s="270"/>
      <c r="J8" s="270"/>
      <c r="K8" s="270"/>
      <c r="L8" s="270"/>
      <c r="M8" s="270"/>
      <c r="N8" s="270"/>
      <c r="O8" s="270"/>
      <c r="P8" s="270"/>
      <c r="Q8" s="271"/>
      <c r="R8" s="271"/>
      <c r="S8" s="272"/>
      <c r="T8" s="273" t="s">
        <v>53</v>
      </c>
      <c r="U8" s="273"/>
      <c r="V8" s="273"/>
      <c r="W8" s="273"/>
      <c r="X8" s="273"/>
      <c r="Y8" s="273"/>
      <c r="Z8" s="273"/>
      <c r="AA8" s="274"/>
      <c r="AB8" s="283" t="s">
        <v>54</v>
      </c>
      <c r="AC8" s="284"/>
      <c r="AD8" s="284"/>
      <c r="AE8" s="284"/>
      <c r="AF8" s="284"/>
      <c r="AG8" s="284"/>
      <c r="AH8" s="284"/>
      <c r="AI8" s="284"/>
      <c r="AJ8" s="284"/>
      <c r="AK8" s="284"/>
      <c r="AL8" s="285"/>
      <c r="AN8" s="275" t="s">
        <v>55</v>
      </c>
      <c r="AO8" s="276"/>
      <c r="AP8" s="276"/>
      <c r="AQ8" s="276"/>
      <c r="AR8" s="276"/>
      <c r="AS8" s="276"/>
      <c r="AT8" s="276"/>
      <c r="AU8" s="276"/>
      <c r="AV8" s="276"/>
      <c r="AW8" s="276"/>
      <c r="AX8" s="276"/>
      <c r="AY8" s="276"/>
      <c r="AZ8" s="276"/>
      <c r="BA8" s="276"/>
      <c r="BB8" s="276"/>
      <c r="BC8" s="276"/>
      <c r="BE8" s="370" t="s">
        <v>56</v>
      </c>
      <c r="BF8" s="371"/>
      <c r="BG8" s="371"/>
      <c r="BH8" s="371"/>
      <c r="BI8" s="371"/>
      <c r="BJ8" s="371"/>
      <c r="BK8" s="371"/>
      <c r="BL8" s="371"/>
      <c r="BM8" s="371"/>
      <c r="BN8" s="371"/>
      <c r="BO8" s="371"/>
      <c r="BP8" s="371"/>
      <c r="BQ8" s="371"/>
      <c r="BR8" s="371"/>
      <c r="BS8" s="371"/>
      <c r="BT8" s="372"/>
      <c r="BV8" s="370" t="s">
        <v>57</v>
      </c>
      <c r="BW8" s="371"/>
      <c r="BX8" s="371"/>
      <c r="BY8" s="371"/>
      <c r="BZ8" s="371"/>
      <c r="CA8" s="371"/>
      <c r="CB8" s="371"/>
      <c r="CC8" s="371"/>
      <c r="CD8" s="371"/>
      <c r="CE8" s="371"/>
      <c r="CF8" s="371"/>
      <c r="CG8" s="371"/>
      <c r="CH8" s="371"/>
      <c r="CI8" s="371"/>
      <c r="CJ8" s="371"/>
      <c r="CK8" s="372"/>
    </row>
    <row r="9" spans="1:89" s="87" customFormat="1" ht="60.6" customHeight="1" thickBot="1">
      <c r="A9" s="206"/>
      <c r="B9" s="206"/>
      <c r="C9" s="206"/>
      <c r="D9" s="206"/>
      <c r="E9" s="206"/>
      <c r="F9" s="206"/>
      <c r="G9" s="255"/>
      <c r="H9" s="277" t="s">
        <v>58</v>
      </c>
      <c r="I9" s="278"/>
      <c r="J9" s="278"/>
      <c r="K9" s="278"/>
      <c r="L9" s="278"/>
      <c r="M9" s="278"/>
      <c r="N9" s="279"/>
      <c r="O9" s="147"/>
      <c r="P9" s="280" t="s">
        <v>59</v>
      </c>
      <c r="Q9" s="281"/>
      <c r="R9" s="281"/>
      <c r="S9" s="282"/>
      <c r="T9" s="278" t="s">
        <v>58</v>
      </c>
      <c r="U9" s="278"/>
      <c r="V9" s="278"/>
      <c r="W9" s="278"/>
      <c r="X9" s="280" t="s">
        <v>59</v>
      </c>
      <c r="Y9" s="281"/>
      <c r="Z9" s="281"/>
      <c r="AA9" s="282"/>
      <c r="AB9" s="283"/>
      <c r="AC9" s="284"/>
      <c r="AD9" s="284"/>
      <c r="AE9" s="284"/>
      <c r="AF9" s="284"/>
      <c r="AG9" s="284"/>
      <c r="AH9" s="284"/>
      <c r="AI9" s="284"/>
      <c r="AJ9" s="284"/>
      <c r="AK9" s="284"/>
      <c r="AL9" s="285"/>
      <c r="AN9" s="257" t="s">
        <v>60</v>
      </c>
      <c r="AO9" s="258"/>
      <c r="AP9" s="258"/>
      <c r="AQ9" s="258"/>
      <c r="AR9" s="259"/>
      <c r="AS9" s="260" t="s">
        <v>61</v>
      </c>
      <c r="AT9" s="261"/>
      <c r="AU9" s="261"/>
      <c r="AV9" s="261"/>
      <c r="AW9" s="262"/>
      <c r="AX9" s="263" t="s">
        <v>62</v>
      </c>
      <c r="AY9" s="265" t="s">
        <v>63</v>
      </c>
      <c r="AZ9" s="267" t="s">
        <v>64</v>
      </c>
      <c r="BA9" s="267" t="s">
        <v>65</v>
      </c>
      <c r="BB9" s="267" t="s">
        <v>66</v>
      </c>
      <c r="BC9" s="267" t="s">
        <v>67</v>
      </c>
      <c r="BE9" s="257" t="s">
        <v>60</v>
      </c>
      <c r="BF9" s="258"/>
      <c r="BG9" s="258"/>
      <c r="BH9" s="258"/>
      <c r="BI9" s="259"/>
      <c r="BJ9" s="260" t="s">
        <v>61</v>
      </c>
      <c r="BK9" s="261"/>
      <c r="BL9" s="261"/>
      <c r="BM9" s="261"/>
      <c r="BN9" s="262"/>
      <c r="BO9" s="263" t="s">
        <v>62</v>
      </c>
      <c r="BP9" s="265" t="s">
        <v>63</v>
      </c>
      <c r="BQ9" s="267" t="s">
        <v>64</v>
      </c>
      <c r="BR9" s="267" t="s">
        <v>65</v>
      </c>
      <c r="BS9" s="267" t="s">
        <v>66</v>
      </c>
      <c r="BT9" s="267" t="s">
        <v>67</v>
      </c>
      <c r="BV9" s="257" t="s">
        <v>60</v>
      </c>
      <c r="BW9" s="258"/>
      <c r="BX9" s="258"/>
      <c r="BY9" s="258"/>
      <c r="BZ9" s="93"/>
      <c r="CA9" s="289" t="s">
        <v>61</v>
      </c>
      <c r="CB9" s="290"/>
      <c r="CC9" s="290"/>
      <c r="CD9" s="290"/>
      <c r="CE9" s="291"/>
      <c r="CF9" s="263" t="s">
        <v>62</v>
      </c>
      <c r="CG9" s="265" t="s">
        <v>63</v>
      </c>
      <c r="CH9" s="267" t="s">
        <v>64</v>
      </c>
      <c r="CI9" s="267" t="s">
        <v>65</v>
      </c>
      <c r="CJ9" s="267" t="s">
        <v>66</v>
      </c>
      <c r="CK9" s="267" t="s">
        <v>67</v>
      </c>
    </row>
    <row r="10" spans="1:89" s="87" customFormat="1" ht="105">
      <c r="A10" s="207"/>
      <c r="B10" s="207"/>
      <c r="C10" s="207"/>
      <c r="D10" s="207"/>
      <c r="E10" s="207"/>
      <c r="F10" s="207"/>
      <c r="G10" s="256"/>
      <c r="H10" s="109" t="s">
        <v>68</v>
      </c>
      <c r="I10" s="112"/>
      <c r="J10" s="110" t="s">
        <v>69</v>
      </c>
      <c r="K10" s="110"/>
      <c r="L10" s="110" t="s">
        <v>70</v>
      </c>
      <c r="M10" s="110"/>
      <c r="N10" s="110" t="s">
        <v>71</v>
      </c>
      <c r="O10" s="110"/>
      <c r="P10" s="110" t="s">
        <v>68</v>
      </c>
      <c r="Q10" s="110" t="s">
        <v>69</v>
      </c>
      <c r="R10" s="110" t="s">
        <v>70</v>
      </c>
      <c r="S10" s="111" t="s">
        <v>71</v>
      </c>
      <c r="T10" s="112" t="s">
        <v>68</v>
      </c>
      <c r="U10" s="110" t="s">
        <v>69</v>
      </c>
      <c r="V10" s="110" t="s">
        <v>70</v>
      </c>
      <c r="W10" s="110" t="s">
        <v>71</v>
      </c>
      <c r="X10" s="110" t="s">
        <v>68</v>
      </c>
      <c r="Y10" s="110" t="s">
        <v>69</v>
      </c>
      <c r="Z10" s="110" t="s">
        <v>70</v>
      </c>
      <c r="AA10" s="111" t="s">
        <v>71</v>
      </c>
      <c r="AB10" s="114" t="s">
        <v>72</v>
      </c>
      <c r="AC10" s="114" t="s">
        <v>73</v>
      </c>
      <c r="AD10" s="90" t="s">
        <v>74</v>
      </c>
      <c r="AE10" s="114" t="s">
        <v>73</v>
      </c>
      <c r="AF10" s="115" t="s">
        <v>75</v>
      </c>
      <c r="AG10" s="116" t="s">
        <v>62</v>
      </c>
      <c r="AH10" s="116" t="s">
        <v>63</v>
      </c>
      <c r="AI10" s="110" t="s">
        <v>64</v>
      </c>
      <c r="AJ10" s="113" t="s">
        <v>65</v>
      </c>
      <c r="AK10" s="111" t="s">
        <v>66</v>
      </c>
      <c r="AL10" s="113" t="s">
        <v>67</v>
      </c>
      <c r="AN10" s="88" t="s">
        <v>72</v>
      </c>
      <c r="AO10" s="89" t="s">
        <v>73</v>
      </c>
      <c r="AP10" s="90" t="s">
        <v>74</v>
      </c>
      <c r="AQ10" s="89" t="s">
        <v>73</v>
      </c>
      <c r="AR10" s="91" t="s">
        <v>75</v>
      </c>
      <c r="AS10" s="88" t="s">
        <v>72</v>
      </c>
      <c r="AT10" s="89" t="s">
        <v>73</v>
      </c>
      <c r="AU10" s="89" t="s">
        <v>74</v>
      </c>
      <c r="AV10" s="92" t="s">
        <v>73</v>
      </c>
      <c r="AW10" s="91" t="s">
        <v>75</v>
      </c>
      <c r="AX10" s="264"/>
      <c r="AY10" s="266"/>
      <c r="AZ10" s="268"/>
      <c r="BA10" s="268"/>
      <c r="BB10" s="268"/>
      <c r="BC10" s="268"/>
      <c r="BE10" s="88" t="s">
        <v>72</v>
      </c>
      <c r="BF10" s="89" t="s">
        <v>73</v>
      </c>
      <c r="BG10" s="90" t="s">
        <v>74</v>
      </c>
      <c r="BH10" s="89" t="s">
        <v>73</v>
      </c>
      <c r="BI10" s="91" t="s">
        <v>75</v>
      </c>
      <c r="BJ10" s="88" t="s">
        <v>72</v>
      </c>
      <c r="BK10" s="89" t="s">
        <v>73</v>
      </c>
      <c r="BL10" s="89" t="s">
        <v>74</v>
      </c>
      <c r="BM10" s="92" t="s">
        <v>73</v>
      </c>
      <c r="BN10" s="91" t="s">
        <v>75</v>
      </c>
      <c r="BO10" s="264"/>
      <c r="BP10" s="266"/>
      <c r="BQ10" s="268"/>
      <c r="BR10" s="268"/>
      <c r="BS10" s="268"/>
      <c r="BT10" s="268"/>
      <c r="BV10" s="117" t="s">
        <v>72</v>
      </c>
      <c r="BW10" s="114" t="s">
        <v>73</v>
      </c>
      <c r="BX10" s="90" t="s">
        <v>74</v>
      </c>
      <c r="BY10" s="114" t="s">
        <v>73</v>
      </c>
      <c r="BZ10" s="91" t="s">
        <v>75</v>
      </c>
      <c r="CA10" s="117" t="s">
        <v>72</v>
      </c>
      <c r="CB10" s="114" t="s">
        <v>73</v>
      </c>
      <c r="CC10" s="114" t="s">
        <v>74</v>
      </c>
      <c r="CD10" s="114" t="s">
        <v>73</v>
      </c>
      <c r="CE10" s="91" t="s">
        <v>75</v>
      </c>
      <c r="CF10" s="264"/>
      <c r="CG10" s="266"/>
      <c r="CH10" s="268"/>
      <c r="CI10" s="268"/>
      <c r="CJ10" s="268"/>
      <c r="CK10" s="268"/>
    </row>
    <row r="11" spans="1:89" s="4" customFormat="1" ht="103.5">
      <c r="A11" s="215" t="s">
        <v>76</v>
      </c>
      <c r="B11" s="326">
        <v>1</v>
      </c>
      <c r="C11" s="327" t="s">
        <v>77</v>
      </c>
      <c r="D11" s="328" t="s">
        <v>78</v>
      </c>
      <c r="E11" s="97" t="s">
        <v>79</v>
      </c>
      <c r="F11" s="329" t="s">
        <v>80</v>
      </c>
      <c r="G11" s="100" t="s">
        <v>81</v>
      </c>
      <c r="H11" s="106"/>
      <c r="I11" s="107"/>
      <c r="J11" s="107"/>
      <c r="K11" s="107"/>
      <c r="L11" s="108"/>
      <c r="M11" s="107"/>
      <c r="N11" s="73">
        <v>481483</v>
      </c>
      <c r="O11" s="158"/>
      <c r="P11" s="310"/>
      <c r="Q11" s="311"/>
      <c r="R11" s="312"/>
      <c r="S11" s="73">
        <v>481483</v>
      </c>
      <c r="T11" s="311"/>
      <c r="U11" s="311"/>
      <c r="V11" s="312"/>
      <c r="W11" s="316" t="s">
        <v>82</v>
      </c>
      <c r="X11" s="318"/>
      <c r="Y11" s="319"/>
      <c r="Z11" s="320"/>
      <c r="AA11" s="324" t="s">
        <v>82</v>
      </c>
      <c r="AB11" s="77"/>
      <c r="AC11" s="78"/>
      <c r="AD11" s="78"/>
      <c r="AE11" s="78"/>
      <c r="AF11" s="78"/>
      <c r="AG11" s="24"/>
      <c r="AH11" s="24"/>
      <c r="AI11" s="145">
        <v>481483</v>
      </c>
      <c r="AJ11" s="48"/>
      <c r="AK11" s="48"/>
      <c r="AL11" s="48"/>
      <c r="AN11" s="32"/>
      <c r="AO11" s="10"/>
      <c r="AP11" s="10"/>
      <c r="AQ11" s="10"/>
      <c r="AR11" s="10"/>
      <c r="AS11" s="10"/>
      <c r="AT11" s="10"/>
      <c r="AU11" s="10"/>
      <c r="AV11" s="10"/>
      <c r="AW11" s="10"/>
      <c r="AX11" s="10"/>
      <c r="AY11" s="10"/>
      <c r="AZ11" s="130"/>
      <c r="BA11" s="49"/>
      <c r="BB11" s="49"/>
      <c r="BC11" s="11"/>
      <c r="BE11" s="37"/>
      <c r="BF11" s="38"/>
      <c r="BG11" s="38"/>
      <c r="BH11" s="38"/>
      <c r="BI11" s="38"/>
      <c r="BJ11" s="38"/>
      <c r="BK11" s="38"/>
      <c r="BL11" s="38"/>
      <c r="BM11" s="38"/>
      <c r="BN11" s="38"/>
      <c r="BO11" s="38"/>
      <c r="BP11" s="38"/>
      <c r="BQ11" s="47"/>
      <c r="BR11" s="48"/>
      <c r="BS11" s="52"/>
      <c r="BT11" s="11"/>
      <c r="BU11" s="14"/>
      <c r="BV11" s="144">
        <f t="shared" ref="BV11:BV34" si="0">S11</f>
        <v>481483</v>
      </c>
      <c r="BW11" s="304">
        <f>IFERROR(((BV11/BV12)-1),"")</f>
        <v>-3.4347554897725452E-2</v>
      </c>
      <c r="BX11" s="35">
        <v>490307</v>
      </c>
      <c r="BY11" s="304">
        <f>IFERROR(((BX11/BX12)-1),"")</f>
        <v>-1.6650321193560469E-2</v>
      </c>
      <c r="BZ11" s="306">
        <f t="shared" ref="BZ11" si="1">IFERROR(BY11/BW11,0)</f>
        <v>0.48476001401378005</v>
      </c>
      <c r="CA11" s="36">
        <f>BV11</f>
        <v>481483</v>
      </c>
      <c r="CB11" s="304">
        <f>IFERROR(((CA11/CA12)-1),"")</f>
        <v>-3.4347554897725452E-2</v>
      </c>
      <c r="CC11" s="375">
        <f>BX11</f>
        <v>490307</v>
      </c>
      <c r="CD11" s="308">
        <f>IFERROR(((CC11/CC12)-1),"")</f>
        <v>-1.6650321193560469E-2</v>
      </c>
      <c r="CE11" s="292">
        <f t="shared" ref="CE11" si="2">IFERROR(CD11/CB11,0)</f>
        <v>0.48476001401378005</v>
      </c>
      <c r="CF11" s="294" t="s">
        <v>83</v>
      </c>
      <c r="CG11" s="296" t="s">
        <v>84</v>
      </c>
      <c r="CH11" s="47"/>
      <c r="CI11" s="195">
        <v>490307</v>
      </c>
      <c r="CJ11" s="200" t="s">
        <v>85</v>
      </c>
      <c r="CK11" s="11"/>
    </row>
    <row r="12" spans="1:89" s="4" customFormat="1" ht="155.25">
      <c r="A12" s="216"/>
      <c r="B12" s="299"/>
      <c r="C12" s="301"/>
      <c r="D12" s="222"/>
      <c r="E12" s="98" t="s">
        <v>86</v>
      </c>
      <c r="F12" s="303"/>
      <c r="G12" s="101" t="s">
        <v>87</v>
      </c>
      <c r="H12" s="69"/>
      <c r="I12" s="70"/>
      <c r="J12" s="70"/>
      <c r="K12" s="70"/>
      <c r="L12" s="71"/>
      <c r="M12" s="70"/>
      <c r="N12" s="72">
        <v>498609</v>
      </c>
      <c r="O12" s="159"/>
      <c r="P12" s="313"/>
      <c r="Q12" s="314"/>
      <c r="R12" s="315"/>
      <c r="S12" s="72">
        <v>498609</v>
      </c>
      <c r="T12" s="314"/>
      <c r="U12" s="314"/>
      <c r="V12" s="315"/>
      <c r="W12" s="317"/>
      <c r="X12" s="321"/>
      <c r="Y12" s="322"/>
      <c r="Z12" s="323"/>
      <c r="AA12" s="325"/>
      <c r="AB12" s="79"/>
      <c r="AC12" s="80"/>
      <c r="AD12" s="80"/>
      <c r="AE12" s="80"/>
      <c r="AF12" s="80"/>
      <c r="AG12" s="25"/>
      <c r="AH12" s="25"/>
      <c r="AI12" s="146">
        <v>498609</v>
      </c>
      <c r="AJ12" s="49"/>
      <c r="AK12" s="49"/>
      <c r="AL12" s="49"/>
      <c r="AN12" s="33"/>
      <c r="AO12" s="12"/>
      <c r="AP12" s="12"/>
      <c r="AQ12" s="12"/>
      <c r="AR12" s="12"/>
      <c r="AS12" s="12"/>
      <c r="AT12" s="12"/>
      <c r="AU12" s="12"/>
      <c r="AV12" s="12"/>
      <c r="AW12" s="12"/>
      <c r="AX12" s="12"/>
      <c r="AY12" s="12"/>
      <c r="AZ12" s="130"/>
      <c r="BA12" s="48"/>
      <c r="BB12" s="48"/>
      <c r="BC12" s="13"/>
      <c r="BE12" s="17"/>
      <c r="BF12" s="18"/>
      <c r="BG12" s="18"/>
      <c r="BH12" s="18"/>
      <c r="BI12" s="18"/>
      <c r="BJ12" s="18"/>
      <c r="BK12" s="18"/>
      <c r="BL12" s="18"/>
      <c r="BM12" s="18"/>
      <c r="BN12" s="18"/>
      <c r="BO12" s="18"/>
      <c r="BP12" s="18"/>
      <c r="BQ12" s="42"/>
      <c r="BR12" s="49"/>
      <c r="BS12" s="49"/>
      <c r="BT12" s="13"/>
      <c r="BU12" s="14"/>
      <c r="BV12" s="143">
        <f t="shared" si="0"/>
        <v>498609</v>
      </c>
      <c r="BW12" s="305"/>
      <c r="BX12" s="20">
        <v>498609</v>
      </c>
      <c r="BY12" s="305"/>
      <c r="BZ12" s="307"/>
      <c r="CA12" s="31">
        <f>BV12</f>
        <v>498609</v>
      </c>
      <c r="CB12" s="305"/>
      <c r="CC12" s="376">
        <f>BX12</f>
        <v>498609</v>
      </c>
      <c r="CD12" s="309"/>
      <c r="CE12" s="293"/>
      <c r="CF12" s="295"/>
      <c r="CG12" s="297"/>
      <c r="CH12" s="42"/>
      <c r="CI12" s="196">
        <v>498609</v>
      </c>
      <c r="CJ12" s="168" t="s">
        <v>85</v>
      </c>
      <c r="CK12" s="13"/>
    </row>
    <row r="13" spans="1:89" s="4" customFormat="1" ht="155.25">
      <c r="A13" s="214" t="s">
        <v>88</v>
      </c>
      <c r="B13" s="298">
        <v>2</v>
      </c>
      <c r="C13" s="300" t="s">
        <v>89</v>
      </c>
      <c r="D13" s="221" t="s">
        <v>90</v>
      </c>
      <c r="E13" s="99" t="s">
        <v>91</v>
      </c>
      <c r="F13" s="302" t="s">
        <v>80</v>
      </c>
      <c r="G13" s="100" t="s">
        <v>81</v>
      </c>
      <c r="H13" s="336"/>
      <c r="I13" s="311"/>
      <c r="J13" s="311"/>
      <c r="K13" s="311"/>
      <c r="L13" s="312"/>
      <c r="M13" s="148"/>
      <c r="N13" s="73">
        <v>2050</v>
      </c>
      <c r="O13" s="158"/>
      <c r="P13" s="310"/>
      <c r="Q13" s="311"/>
      <c r="R13" s="312"/>
      <c r="S13" s="73">
        <v>2050</v>
      </c>
      <c r="T13" s="311"/>
      <c r="U13" s="311"/>
      <c r="V13" s="312"/>
      <c r="W13" s="316" t="s">
        <v>82</v>
      </c>
      <c r="X13" s="318"/>
      <c r="Y13" s="319"/>
      <c r="Z13" s="320"/>
      <c r="AA13" s="324" t="s">
        <v>82</v>
      </c>
      <c r="AB13" s="77"/>
      <c r="AC13" s="78"/>
      <c r="AD13" s="78"/>
      <c r="AE13" s="78"/>
      <c r="AF13" s="78"/>
      <c r="AG13" s="24"/>
      <c r="AH13" s="24"/>
      <c r="AI13" s="145">
        <v>2050</v>
      </c>
      <c r="AJ13" s="48"/>
      <c r="AK13" s="48"/>
      <c r="AL13" s="48"/>
      <c r="AN13" s="32"/>
      <c r="AO13" s="10"/>
      <c r="AP13" s="10"/>
      <c r="AQ13" s="10"/>
      <c r="AR13" s="10"/>
      <c r="AS13" s="10"/>
      <c r="AT13" s="10"/>
      <c r="AU13" s="10"/>
      <c r="AV13" s="10"/>
      <c r="AW13" s="10"/>
      <c r="AX13" s="10"/>
      <c r="AY13" s="10"/>
      <c r="AZ13" s="131"/>
      <c r="BA13" s="49"/>
      <c r="BB13" s="49"/>
      <c r="BC13" s="11"/>
      <c r="BE13" s="15"/>
      <c r="BF13" s="16"/>
      <c r="BG13" s="16"/>
      <c r="BH13" s="16"/>
      <c r="BI13" s="16"/>
      <c r="BJ13" s="16"/>
      <c r="BK13" s="16"/>
      <c r="BL13" s="16"/>
      <c r="BM13" s="16"/>
      <c r="BN13" s="16"/>
      <c r="BO13" s="16"/>
      <c r="BP13" s="16"/>
      <c r="BQ13" s="47"/>
      <c r="BR13" s="48"/>
      <c r="BS13" s="48"/>
      <c r="BT13" s="183"/>
      <c r="BU13" s="14"/>
      <c r="BV13" s="142">
        <f t="shared" si="0"/>
        <v>2050</v>
      </c>
      <c r="BW13" s="334">
        <f>IFERROR((BV13/BV14),"")</f>
        <v>5.2038381479413108E-2</v>
      </c>
      <c r="BX13" s="19">
        <v>2283</v>
      </c>
      <c r="BY13" s="334">
        <f t="shared" ref="BY13" si="3">IFERROR((BX13/BX14),"")</f>
        <v>5.7952987764634208E-2</v>
      </c>
      <c r="BZ13" s="307">
        <f t="shared" ref="BZ13" si="4">IFERROR(BY13/BW13,0)</f>
        <v>1.113658536585366</v>
      </c>
      <c r="CA13" s="30">
        <f t="shared" ref="CA13:CA18" si="5">BV13</f>
        <v>2050</v>
      </c>
      <c r="CB13" s="334">
        <f>IFERROR((CA13/CA14),"")</f>
        <v>5.2038381479413108E-2</v>
      </c>
      <c r="CC13" s="377">
        <f t="shared" ref="CC13:CC18" si="6">BX13</f>
        <v>2283</v>
      </c>
      <c r="CD13" s="330">
        <f t="shared" ref="CD13" si="7">IFERROR((CC13/CC14),"")</f>
        <v>5.7952987764634208E-2</v>
      </c>
      <c r="CE13" s="293">
        <f t="shared" ref="CE13" si="8">IFERROR(CD13/CB13,0)</f>
        <v>1.113658536585366</v>
      </c>
      <c r="CF13" s="332" t="s">
        <v>92</v>
      </c>
      <c r="CG13" s="333" t="s">
        <v>93</v>
      </c>
      <c r="CH13" s="47"/>
      <c r="CI13" s="197">
        <v>2283</v>
      </c>
      <c r="CJ13" s="200" t="s">
        <v>85</v>
      </c>
      <c r="CK13" s="11"/>
    </row>
    <row r="14" spans="1:89" s="4" customFormat="1" ht="103.5">
      <c r="A14" s="215"/>
      <c r="B14" s="299"/>
      <c r="C14" s="301"/>
      <c r="D14" s="222"/>
      <c r="E14" s="98" t="s">
        <v>94</v>
      </c>
      <c r="F14" s="303"/>
      <c r="G14" s="101" t="s">
        <v>87</v>
      </c>
      <c r="H14" s="337"/>
      <c r="I14" s="314"/>
      <c r="J14" s="314"/>
      <c r="K14" s="314"/>
      <c r="L14" s="315"/>
      <c r="M14" s="149"/>
      <c r="N14" s="72">
        <v>39394</v>
      </c>
      <c r="O14" s="159"/>
      <c r="P14" s="313"/>
      <c r="Q14" s="314"/>
      <c r="R14" s="315"/>
      <c r="S14" s="72">
        <v>39394</v>
      </c>
      <c r="T14" s="314"/>
      <c r="U14" s="314"/>
      <c r="V14" s="315"/>
      <c r="W14" s="317"/>
      <c r="X14" s="321"/>
      <c r="Y14" s="322"/>
      <c r="Z14" s="323"/>
      <c r="AA14" s="325"/>
      <c r="AB14" s="79"/>
      <c r="AC14" s="80"/>
      <c r="AD14" s="80"/>
      <c r="AE14" s="80"/>
      <c r="AF14" s="80"/>
      <c r="AG14" s="25"/>
      <c r="AH14" s="25"/>
      <c r="AI14" s="146">
        <v>39394</v>
      </c>
      <c r="AJ14" s="49"/>
      <c r="AK14" s="49"/>
      <c r="AL14" s="49"/>
      <c r="AN14" s="33"/>
      <c r="AO14" s="12"/>
      <c r="AP14" s="12"/>
      <c r="AQ14" s="12"/>
      <c r="AR14" s="12"/>
      <c r="AS14" s="12"/>
      <c r="AT14" s="12"/>
      <c r="AU14" s="12"/>
      <c r="AV14" s="12"/>
      <c r="AW14" s="12"/>
      <c r="AX14" s="12"/>
      <c r="AY14" s="12"/>
      <c r="AZ14" s="130"/>
      <c r="BA14" s="49"/>
      <c r="BB14" s="49"/>
      <c r="BC14" s="13"/>
      <c r="BE14" s="17"/>
      <c r="BF14" s="18"/>
      <c r="BG14" s="18"/>
      <c r="BH14" s="18"/>
      <c r="BI14" s="18"/>
      <c r="BJ14" s="18"/>
      <c r="BK14" s="18"/>
      <c r="BL14" s="18"/>
      <c r="BM14" s="18"/>
      <c r="BN14" s="18"/>
      <c r="BO14" s="18"/>
      <c r="BP14" s="18"/>
      <c r="BQ14" s="42"/>
      <c r="BR14" s="49"/>
      <c r="BS14" s="49"/>
      <c r="BT14" s="184"/>
      <c r="BU14" s="14"/>
      <c r="BV14" s="143">
        <f t="shared" si="0"/>
        <v>39394</v>
      </c>
      <c r="BW14" s="335"/>
      <c r="BX14" s="20">
        <v>39394</v>
      </c>
      <c r="BY14" s="335"/>
      <c r="BZ14" s="307"/>
      <c r="CA14" s="31">
        <f t="shared" si="5"/>
        <v>39394</v>
      </c>
      <c r="CB14" s="335"/>
      <c r="CC14" s="376">
        <f t="shared" si="6"/>
        <v>39394</v>
      </c>
      <c r="CD14" s="331"/>
      <c r="CE14" s="293"/>
      <c r="CF14" s="295"/>
      <c r="CG14" s="297"/>
      <c r="CH14" s="42"/>
      <c r="CI14" s="196">
        <v>39394</v>
      </c>
      <c r="CJ14" s="200" t="s">
        <v>85</v>
      </c>
      <c r="CK14" s="13"/>
    </row>
    <row r="15" spans="1:89" s="4" customFormat="1" ht="103.5">
      <c r="A15" s="215"/>
      <c r="B15" s="298">
        <v>3</v>
      </c>
      <c r="C15" s="300" t="s">
        <v>95</v>
      </c>
      <c r="D15" s="221" t="s">
        <v>96</v>
      </c>
      <c r="E15" s="99" t="s">
        <v>97</v>
      </c>
      <c r="F15" s="302" t="s">
        <v>80</v>
      </c>
      <c r="G15" s="100" t="s">
        <v>81</v>
      </c>
      <c r="H15" s="336"/>
      <c r="I15" s="311"/>
      <c r="J15" s="311"/>
      <c r="K15" s="311"/>
      <c r="L15" s="312"/>
      <c r="M15" s="148"/>
      <c r="N15" s="73">
        <v>9100</v>
      </c>
      <c r="O15" s="158"/>
      <c r="P15" s="310"/>
      <c r="Q15" s="311"/>
      <c r="R15" s="312"/>
      <c r="S15" s="175">
        <v>8450</v>
      </c>
      <c r="T15" s="311"/>
      <c r="U15" s="311"/>
      <c r="V15" s="312"/>
      <c r="W15" s="316" t="s">
        <v>82</v>
      </c>
      <c r="X15" s="318"/>
      <c r="Y15" s="319"/>
      <c r="Z15" s="320"/>
      <c r="AA15" s="324" t="s">
        <v>82</v>
      </c>
      <c r="AB15" s="77"/>
      <c r="AC15" s="78"/>
      <c r="AD15" s="78"/>
      <c r="AE15" s="78"/>
      <c r="AF15" s="78"/>
      <c r="AG15" s="24"/>
      <c r="AH15" s="24"/>
      <c r="AI15" s="145">
        <v>9100</v>
      </c>
      <c r="AJ15" s="48"/>
      <c r="AK15" s="48"/>
      <c r="AL15" s="48"/>
      <c r="AN15" s="32"/>
      <c r="AO15" s="10"/>
      <c r="AP15" s="10"/>
      <c r="AQ15" s="10"/>
      <c r="AR15" s="10"/>
      <c r="AS15" s="10"/>
      <c r="AT15" s="10"/>
      <c r="AU15" s="10"/>
      <c r="AV15" s="10"/>
      <c r="AW15" s="10"/>
      <c r="AX15" s="10"/>
      <c r="AY15" s="10"/>
      <c r="AZ15" s="131"/>
      <c r="BA15" s="49"/>
      <c r="BB15" s="48"/>
      <c r="BC15" s="11"/>
      <c r="BE15" s="15"/>
      <c r="BF15" s="16"/>
      <c r="BG15" s="16"/>
      <c r="BH15" s="16"/>
      <c r="BI15" s="16"/>
      <c r="BJ15" s="16"/>
      <c r="BK15" s="16"/>
      <c r="BL15" s="16"/>
      <c r="BM15" s="16"/>
      <c r="BN15" s="16"/>
      <c r="BO15" s="16"/>
      <c r="BP15" s="16"/>
      <c r="BQ15" s="180" t="s">
        <v>98</v>
      </c>
      <c r="BR15" s="48"/>
      <c r="BS15" s="48"/>
      <c r="BT15" s="183" t="s">
        <v>99</v>
      </c>
      <c r="BU15" s="14"/>
      <c r="BV15" s="142">
        <f t="shared" si="0"/>
        <v>8450</v>
      </c>
      <c r="BW15" s="334">
        <f>IFERROR((BV15/BV16),"")</f>
        <v>5.4827407215157019E-2</v>
      </c>
      <c r="BX15" s="19">
        <v>6635</v>
      </c>
      <c r="BY15" s="334">
        <f t="shared" ref="BY15" si="9">IFERROR((BX15/BX16),"")</f>
        <v>4.3050869452374775E-2</v>
      </c>
      <c r="BZ15" s="307">
        <f t="shared" ref="BZ15" si="10">IFERROR(BY15/BW15,0)</f>
        <v>0.78520710059171606</v>
      </c>
      <c r="CA15" s="30">
        <f t="shared" si="5"/>
        <v>8450</v>
      </c>
      <c r="CB15" s="334">
        <f>IFERROR((CA15/CA16),"")</f>
        <v>5.4827407215157019E-2</v>
      </c>
      <c r="CC15" s="377">
        <f t="shared" si="6"/>
        <v>6635</v>
      </c>
      <c r="CD15" s="330">
        <f t="shared" ref="CD15" si="11">IFERROR((CC15/CC16),"")</f>
        <v>4.3050869452374775E-2</v>
      </c>
      <c r="CE15" s="293">
        <f t="shared" ref="CE15" si="12">IFERROR(CD15/CB15,0)</f>
        <v>0.78520710059171606</v>
      </c>
      <c r="CF15" s="332" t="s">
        <v>100</v>
      </c>
      <c r="CG15" s="333" t="s">
        <v>101</v>
      </c>
      <c r="CH15" s="47"/>
      <c r="CI15" s="197">
        <v>6635</v>
      </c>
      <c r="CJ15" s="200" t="s">
        <v>85</v>
      </c>
      <c r="CK15" s="11"/>
    </row>
    <row r="16" spans="1:89" s="4" customFormat="1" ht="103.5">
      <c r="A16" s="215"/>
      <c r="B16" s="299"/>
      <c r="C16" s="301"/>
      <c r="D16" s="222"/>
      <c r="E16" s="98" t="s">
        <v>102</v>
      </c>
      <c r="F16" s="303"/>
      <c r="G16" s="101" t="s">
        <v>87</v>
      </c>
      <c r="H16" s="337"/>
      <c r="I16" s="314"/>
      <c r="J16" s="314"/>
      <c r="K16" s="314"/>
      <c r="L16" s="315"/>
      <c r="M16" s="149"/>
      <c r="N16" s="72">
        <v>154120</v>
      </c>
      <c r="O16" s="159"/>
      <c r="P16" s="313"/>
      <c r="Q16" s="314"/>
      <c r="R16" s="315"/>
      <c r="S16" s="72">
        <v>154120</v>
      </c>
      <c r="T16" s="314"/>
      <c r="U16" s="314"/>
      <c r="V16" s="315"/>
      <c r="W16" s="317"/>
      <c r="X16" s="321"/>
      <c r="Y16" s="322"/>
      <c r="Z16" s="323"/>
      <c r="AA16" s="325"/>
      <c r="AB16" s="79"/>
      <c r="AC16" s="80"/>
      <c r="AD16" s="80"/>
      <c r="AE16" s="80"/>
      <c r="AF16" s="80"/>
      <c r="AG16" s="25"/>
      <c r="AH16" s="25"/>
      <c r="AI16" s="146">
        <v>154120</v>
      </c>
      <c r="AJ16" s="49"/>
      <c r="AK16" s="49"/>
      <c r="AL16" s="49"/>
      <c r="AN16" s="33"/>
      <c r="AO16" s="12"/>
      <c r="AP16" s="12"/>
      <c r="AQ16" s="12"/>
      <c r="AR16" s="12"/>
      <c r="AS16" s="12"/>
      <c r="AT16" s="12"/>
      <c r="AU16" s="12"/>
      <c r="AV16" s="12"/>
      <c r="AW16" s="12"/>
      <c r="AX16" s="12"/>
      <c r="AY16" s="12"/>
      <c r="AZ16" s="130"/>
      <c r="BA16" s="49"/>
      <c r="BB16" s="49"/>
      <c r="BC16" s="13"/>
      <c r="BE16" s="17"/>
      <c r="BF16" s="18"/>
      <c r="BG16" s="18"/>
      <c r="BH16" s="18"/>
      <c r="BI16" s="18"/>
      <c r="BJ16" s="18"/>
      <c r="BK16" s="18"/>
      <c r="BL16" s="18"/>
      <c r="BM16" s="18"/>
      <c r="BN16" s="18"/>
      <c r="BO16" s="18"/>
      <c r="BP16" s="18"/>
      <c r="BQ16" s="42"/>
      <c r="BR16" s="49"/>
      <c r="BS16" s="49"/>
      <c r="BT16" s="184"/>
      <c r="BU16" s="14"/>
      <c r="BV16" s="143">
        <f t="shared" si="0"/>
        <v>154120</v>
      </c>
      <c r="BW16" s="335"/>
      <c r="BX16" s="20">
        <v>154120</v>
      </c>
      <c r="BY16" s="335"/>
      <c r="BZ16" s="307"/>
      <c r="CA16" s="31">
        <f t="shared" si="5"/>
        <v>154120</v>
      </c>
      <c r="CB16" s="335"/>
      <c r="CC16" s="376">
        <f t="shared" si="6"/>
        <v>154120</v>
      </c>
      <c r="CD16" s="331"/>
      <c r="CE16" s="293"/>
      <c r="CF16" s="295"/>
      <c r="CG16" s="297"/>
      <c r="CH16" s="42"/>
      <c r="CI16" s="196">
        <v>154120</v>
      </c>
      <c r="CJ16" s="200" t="s">
        <v>85</v>
      </c>
      <c r="CK16" s="13"/>
    </row>
    <row r="17" spans="1:89" s="4" customFormat="1" ht="103.5">
      <c r="A17" s="215"/>
      <c r="B17" s="298">
        <v>4</v>
      </c>
      <c r="C17" s="300" t="s">
        <v>103</v>
      </c>
      <c r="D17" s="221" t="s">
        <v>104</v>
      </c>
      <c r="E17" s="99" t="s">
        <v>105</v>
      </c>
      <c r="F17" s="302" t="s">
        <v>80</v>
      </c>
      <c r="G17" s="100" t="s">
        <v>81</v>
      </c>
      <c r="H17" s="336"/>
      <c r="I17" s="311"/>
      <c r="J17" s="311"/>
      <c r="K17" s="311"/>
      <c r="L17" s="312"/>
      <c r="M17" s="148"/>
      <c r="N17" s="73">
        <v>18020</v>
      </c>
      <c r="O17" s="158"/>
      <c r="P17" s="310"/>
      <c r="Q17" s="311"/>
      <c r="R17" s="312"/>
      <c r="S17" s="175">
        <v>15030</v>
      </c>
      <c r="T17" s="311"/>
      <c r="U17" s="311"/>
      <c r="V17" s="312"/>
      <c r="W17" s="316" t="s">
        <v>82</v>
      </c>
      <c r="X17" s="318"/>
      <c r="Y17" s="319"/>
      <c r="Z17" s="320"/>
      <c r="AA17" s="324" t="s">
        <v>82</v>
      </c>
      <c r="AB17" s="77"/>
      <c r="AC17" s="78"/>
      <c r="AD17" s="78"/>
      <c r="AE17" s="78"/>
      <c r="AF17" s="78"/>
      <c r="AG17" s="24"/>
      <c r="AH17" s="24"/>
      <c r="AI17" s="145">
        <v>18020</v>
      </c>
      <c r="AJ17" s="48"/>
      <c r="AK17" s="48"/>
      <c r="AL17" s="48"/>
      <c r="AN17" s="32"/>
      <c r="AO17" s="10"/>
      <c r="AP17" s="10"/>
      <c r="AQ17" s="10"/>
      <c r="AR17" s="10"/>
      <c r="AS17" s="10"/>
      <c r="AT17" s="10"/>
      <c r="AU17" s="10"/>
      <c r="AV17" s="10"/>
      <c r="AW17" s="10"/>
      <c r="AX17" s="10"/>
      <c r="AY17" s="10"/>
      <c r="AZ17" s="132"/>
      <c r="BA17" s="49"/>
      <c r="BB17" s="49"/>
      <c r="BC17" s="11"/>
      <c r="BE17" s="15"/>
      <c r="BF17" s="16"/>
      <c r="BG17" s="16"/>
      <c r="BH17" s="16"/>
      <c r="BI17" s="16"/>
      <c r="BJ17" s="16"/>
      <c r="BK17" s="16"/>
      <c r="BL17" s="16"/>
      <c r="BM17" s="16"/>
      <c r="BN17" s="16"/>
      <c r="BO17" s="16"/>
      <c r="BP17" s="16"/>
      <c r="BQ17" s="180" t="s">
        <v>98</v>
      </c>
      <c r="BR17" s="48"/>
      <c r="BS17" s="48"/>
      <c r="BT17" s="183" t="s">
        <v>99</v>
      </c>
      <c r="BU17" s="14"/>
      <c r="BV17" s="142">
        <f t="shared" si="0"/>
        <v>15030</v>
      </c>
      <c r="BW17" s="334">
        <f>IFERROR((BV17/BV18),"")</f>
        <v>4.9263344204264245E-2</v>
      </c>
      <c r="BX17" s="19">
        <v>9201</v>
      </c>
      <c r="BY17" s="334">
        <f t="shared" ref="BY17" si="13">IFERROR((BX17/BX18),"")</f>
        <v>3.0157819695504681E-2</v>
      </c>
      <c r="BZ17" s="307">
        <f t="shared" ref="BZ17" si="14">IFERROR(BY17/BW17,0)</f>
        <v>0.61217564870259489</v>
      </c>
      <c r="CA17" s="30">
        <f t="shared" si="5"/>
        <v>15030</v>
      </c>
      <c r="CB17" s="334">
        <f>IFERROR((CA17/CA18),"")</f>
        <v>4.9263344204264245E-2</v>
      </c>
      <c r="CC17" s="377">
        <f t="shared" si="6"/>
        <v>9201</v>
      </c>
      <c r="CD17" s="330">
        <f t="shared" ref="CD17" si="15">IFERROR((CC17/CC18),"")</f>
        <v>3.0157819695504681E-2</v>
      </c>
      <c r="CE17" s="293">
        <f t="shared" ref="CE17" si="16">IFERROR(CD17/CB17,0)</f>
        <v>0.61217564870259489</v>
      </c>
      <c r="CF17" s="332" t="s">
        <v>100</v>
      </c>
      <c r="CG17" s="333" t="s">
        <v>106</v>
      </c>
      <c r="CH17" s="47"/>
      <c r="CI17" s="197">
        <v>9201</v>
      </c>
      <c r="CJ17" s="200" t="s">
        <v>85</v>
      </c>
      <c r="CK17" s="11"/>
    </row>
    <row r="18" spans="1:89" s="4" customFormat="1" ht="103.5">
      <c r="A18" s="215"/>
      <c r="B18" s="299"/>
      <c r="C18" s="301"/>
      <c r="D18" s="222"/>
      <c r="E18" s="98" t="s">
        <v>107</v>
      </c>
      <c r="F18" s="303"/>
      <c r="G18" s="101" t="s">
        <v>87</v>
      </c>
      <c r="H18" s="337"/>
      <c r="I18" s="314"/>
      <c r="J18" s="314"/>
      <c r="K18" s="314"/>
      <c r="L18" s="315"/>
      <c r="M18" s="149"/>
      <c r="N18" s="72">
        <v>305095</v>
      </c>
      <c r="O18" s="159"/>
      <c r="P18" s="313"/>
      <c r="Q18" s="314"/>
      <c r="R18" s="315"/>
      <c r="S18" s="72">
        <v>305095</v>
      </c>
      <c r="T18" s="314"/>
      <c r="U18" s="314"/>
      <c r="V18" s="315"/>
      <c r="W18" s="317"/>
      <c r="X18" s="321"/>
      <c r="Y18" s="322"/>
      <c r="Z18" s="323"/>
      <c r="AA18" s="325"/>
      <c r="AB18" s="79"/>
      <c r="AC18" s="80"/>
      <c r="AD18" s="80"/>
      <c r="AE18" s="80"/>
      <c r="AF18" s="80"/>
      <c r="AG18" s="25"/>
      <c r="AH18" s="25"/>
      <c r="AI18" s="146">
        <v>305095</v>
      </c>
      <c r="AJ18" s="49"/>
      <c r="AK18" s="49"/>
      <c r="AL18" s="49"/>
      <c r="AN18" s="33"/>
      <c r="AO18" s="12"/>
      <c r="AP18" s="12"/>
      <c r="AQ18" s="12"/>
      <c r="AR18" s="12"/>
      <c r="AS18" s="12"/>
      <c r="AT18" s="12"/>
      <c r="AU18" s="12"/>
      <c r="AV18" s="12"/>
      <c r="AW18" s="12"/>
      <c r="AY18" s="12"/>
      <c r="AZ18" s="130"/>
      <c r="BA18" s="49"/>
      <c r="BB18" s="49"/>
      <c r="BC18" s="13"/>
      <c r="BE18" s="17"/>
      <c r="BF18" s="18"/>
      <c r="BG18" s="18"/>
      <c r="BH18" s="18"/>
      <c r="BI18" s="18"/>
      <c r="BJ18" s="18"/>
      <c r="BK18" s="18"/>
      <c r="BL18" s="18"/>
      <c r="BM18" s="18"/>
      <c r="BN18" s="18"/>
      <c r="BO18" s="18"/>
      <c r="BP18" s="18"/>
      <c r="BQ18" s="42"/>
      <c r="BR18" s="49"/>
      <c r="BS18" s="49"/>
      <c r="BT18" s="184"/>
      <c r="BU18" s="14"/>
      <c r="BV18" s="143">
        <f t="shared" si="0"/>
        <v>305095</v>
      </c>
      <c r="BW18" s="335"/>
      <c r="BX18" s="20">
        <v>305095</v>
      </c>
      <c r="BY18" s="335"/>
      <c r="BZ18" s="307"/>
      <c r="CA18" s="31">
        <f t="shared" si="5"/>
        <v>305095</v>
      </c>
      <c r="CB18" s="335"/>
      <c r="CC18" s="376">
        <f t="shared" si="6"/>
        <v>305095</v>
      </c>
      <c r="CD18" s="331"/>
      <c r="CE18" s="293"/>
      <c r="CF18" s="295"/>
      <c r="CG18" s="297"/>
      <c r="CH18" s="42"/>
      <c r="CI18" s="196">
        <v>305095</v>
      </c>
      <c r="CJ18" s="200" t="s">
        <v>85</v>
      </c>
      <c r="CK18" s="13"/>
    </row>
    <row r="19" spans="1:89" s="4" customFormat="1" ht="310.5">
      <c r="A19" s="214" t="s">
        <v>108</v>
      </c>
      <c r="B19" s="298">
        <v>5</v>
      </c>
      <c r="C19" s="300" t="s">
        <v>109</v>
      </c>
      <c r="D19" s="221" t="s">
        <v>110</v>
      </c>
      <c r="E19" s="99" t="s">
        <v>111</v>
      </c>
      <c r="F19" s="208" t="s">
        <v>60</v>
      </c>
      <c r="G19" s="102" t="s">
        <v>112</v>
      </c>
      <c r="H19" s="74">
        <v>318</v>
      </c>
      <c r="I19" s="210">
        <f>IFERROR((H19/H20),"")</f>
        <v>0.22083333333333333</v>
      </c>
      <c r="J19" s="65">
        <v>2067</v>
      </c>
      <c r="K19" s="210">
        <f>IFERROR((J19/J20),"")</f>
        <v>0.24006968641114981</v>
      </c>
      <c r="L19" s="65">
        <v>2067</v>
      </c>
      <c r="M19" s="210">
        <f>IFERROR((L19/L20),"")</f>
        <v>0.2224254815452491</v>
      </c>
      <c r="N19" s="65">
        <v>2067</v>
      </c>
      <c r="O19" s="210">
        <f>IFERROR((N19/N20),"")</f>
        <v>0.2657837212292658</v>
      </c>
      <c r="P19" s="81"/>
      <c r="Q19" s="65">
        <v>2067</v>
      </c>
      <c r="R19" s="65">
        <v>2067</v>
      </c>
      <c r="S19" s="65">
        <v>2067</v>
      </c>
      <c r="T19" s="118">
        <f t="shared" ref="T19:T34" si="17">H19</f>
        <v>318</v>
      </c>
      <c r="U19" s="119">
        <f t="shared" ref="U19:U34" si="18">H19+J19</f>
        <v>2385</v>
      </c>
      <c r="V19" s="119">
        <f t="shared" ref="V19:V34" si="19">H19+J19+L19</f>
        <v>4452</v>
      </c>
      <c r="W19" s="120">
        <f t="shared" ref="W19:W34" si="20">H19+J19+L19+N19</f>
        <v>6519</v>
      </c>
      <c r="X19" s="81"/>
      <c r="Y19" s="119">
        <f>H19+Q19</f>
        <v>2385</v>
      </c>
      <c r="Z19" s="119">
        <f t="shared" ref="Z19:AA21" si="21">Y19+R19</f>
        <v>4452</v>
      </c>
      <c r="AA19" s="120">
        <f t="shared" si="21"/>
        <v>6519</v>
      </c>
      <c r="AB19" s="140">
        <f t="shared" ref="AB19:AB34" si="22">H19</f>
        <v>318</v>
      </c>
      <c r="AC19" s="210">
        <f>IFERROR((AB19/AB20),"")</f>
        <v>0.22083333333333333</v>
      </c>
      <c r="AD19" s="67">
        <v>318</v>
      </c>
      <c r="AE19" s="343">
        <f t="shared" ref="AE19" si="23">IFERROR((AD19/AD20),"")</f>
        <v>0.38083832335329343</v>
      </c>
      <c r="AF19" s="345">
        <f>IFERROR(AE19/AC19,0)</f>
        <v>1.7245508982035929</v>
      </c>
      <c r="AG19" s="346" t="s">
        <v>113</v>
      </c>
      <c r="AH19" s="348" t="s">
        <v>114</v>
      </c>
      <c r="AI19" s="160" t="s">
        <v>115</v>
      </c>
      <c r="AJ19" s="151">
        <v>318</v>
      </c>
      <c r="AK19" s="151" t="s">
        <v>85</v>
      </c>
      <c r="AL19" s="41"/>
      <c r="AN19" s="140">
        <f t="shared" ref="AN19:AN34" si="24">Q19</f>
        <v>2067</v>
      </c>
      <c r="AO19" s="338">
        <f>IFERROR((AN19/AN20),"")</f>
        <v>0.24006968641114981</v>
      </c>
      <c r="AP19" s="67">
        <v>2269</v>
      </c>
      <c r="AQ19" s="338">
        <f t="shared" ref="AQ19" si="25">IFERROR((AP19/AP20),"")</f>
        <v>0.4667763834601934</v>
      </c>
      <c r="AR19" s="340">
        <f>IFERROR(AQ19/AO19,0)</f>
        <v>1.9443370399575546</v>
      </c>
      <c r="AS19" s="83">
        <f>Y19</f>
        <v>2385</v>
      </c>
      <c r="AT19" s="338">
        <f>IFERROR((AS19/AS20),"")</f>
        <v>0.2373134328358209</v>
      </c>
      <c r="AU19" s="85">
        <f>AD19+AP19</f>
        <v>2587</v>
      </c>
      <c r="AV19" s="338">
        <f t="shared" ref="AV19" si="26">IFERROR((AU19/AU20),"")</f>
        <v>0.45417837078651685</v>
      </c>
      <c r="AW19" s="340">
        <f>IFERROR(AV19/AT19,0)</f>
        <v>1.9138333863331212</v>
      </c>
      <c r="AX19" s="341" t="s">
        <v>116</v>
      </c>
      <c r="AY19" s="352" t="s">
        <v>117</v>
      </c>
      <c r="AZ19" s="124"/>
      <c r="BA19" s="165">
        <v>2271</v>
      </c>
      <c r="BB19" s="166" t="s">
        <v>115</v>
      </c>
      <c r="BC19" s="354"/>
      <c r="BE19" s="140">
        <f t="shared" ref="BE19:BE34" si="27">R19</f>
        <v>2067</v>
      </c>
      <c r="BF19" s="338">
        <f>IFERROR((BE19/BE20),"")</f>
        <v>0.2224254815452491</v>
      </c>
      <c r="BG19" s="67">
        <v>2342</v>
      </c>
      <c r="BH19" s="338">
        <f t="shared" ref="BH19" si="28">IFERROR((BG19/BG20),"")</f>
        <v>0.48639667705088263</v>
      </c>
      <c r="BI19" s="340">
        <f>IFERROR(BH19/BF19,0)</f>
        <v>2.1867848668765615</v>
      </c>
      <c r="BJ19" s="83">
        <f>Z19</f>
        <v>4452</v>
      </c>
      <c r="BK19" s="338">
        <f>IFERROR((BJ19/BJ20),"")</f>
        <v>0.23016078167812645</v>
      </c>
      <c r="BL19" s="190">
        <f>AU19+BG19</f>
        <v>4929</v>
      </c>
      <c r="BM19" s="338">
        <f t="shared" ref="BM19" si="29">IFERROR((BL19/BL20),"")</f>
        <v>0.46893730377699555</v>
      </c>
      <c r="BN19" s="340">
        <f>IFERROR(BM19/BK19,0)</f>
        <v>2.03743357299156</v>
      </c>
      <c r="BO19" s="350" t="s">
        <v>118</v>
      </c>
      <c r="BP19" s="352" t="s">
        <v>119</v>
      </c>
      <c r="BQ19" s="39"/>
      <c r="BR19" s="187">
        <v>2342</v>
      </c>
      <c r="BS19" s="187" t="s">
        <v>85</v>
      </c>
      <c r="BT19" s="185"/>
      <c r="BU19" s="14"/>
      <c r="BV19" s="142">
        <f t="shared" si="0"/>
        <v>2067</v>
      </c>
      <c r="BW19" s="334">
        <f>IFERROR((BV19/BV20),"")</f>
        <v>0.49963741841914433</v>
      </c>
      <c r="BX19" s="19">
        <v>2503</v>
      </c>
      <c r="BY19" s="334">
        <f t="shared" ref="BY19" si="30">IFERROR((BX19/BX20),"")</f>
        <v>0.47004694835680749</v>
      </c>
      <c r="BZ19" s="307">
        <f>IFERROR(BY19/BW19,0)</f>
        <v>0.94077611289410379</v>
      </c>
      <c r="CA19" s="30">
        <f>AA19</f>
        <v>6519</v>
      </c>
      <c r="CB19" s="334">
        <f>IFERROR((CA19/CA20),"")</f>
        <v>0.27764054514480407</v>
      </c>
      <c r="CC19" s="377">
        <f>BL19+BX19</f>
        <v>7432</v>
      </c>
      <c r="CD19" s="330">
        <f t="shared" ref="CD19" si="31">IFERROR((CC19/CC20),"")</f>
        <v>0.46931043192725436</v>
      </c>
      <c r="CE19" s="293">
        <f>IFERROR(CD19/CB19,0)</f>
        <v>1.69035265250068</v>
      </c>
      <c r="CF19" s="332" t="s">
        <v>120</v>
      </c>
      <c r="CG19" s="333" t="s">
        <v>121</v>
      </c>
      <c r="CH19" s="39"/>
      <c r="CI19" s="196">
        <v>2503</v>
      </c>
      <c r="CJ19" s="201" t="s">
        <v>85</v>
      </c>
      <c r="CK19" s="354"/>
    </row>
    <row r="20" spans="1:89" s="4" customFormat="1" ht="157.5">
      <c r="A20" s="215"/>
      <c r="B20" s="299"/>
      <c r="C20" s="301"/>
      <c r="D20" s="222"/>
      <c r="E20" s="98" t="s">
        <v>122</v>
      </c>
      <c r="F20" s="209"/>
      <c r="G20" s="103" t="s">
        <v>123</v>
      </c>
      <c r="H20" s="75">
        <v>1440</v>
      </c>
      <c r="I20" s="211"/>
      <c r="J20" s="66">
        <v>8610</v>
      </c>
      <c r="K20" s="211"/>
      <c r="L20" s="66">
        <v>9293</v>
      </c>
      <c r="M20" s="211"/>
      <c r="N20" s="66">
        <v>7777</v>
      </c>
      <c r="O20" s="211"/>
      <c r="P20" s="82"/>
      <c r="Q20" s="66">
        <v>8610</v>
      </c>
      <c r="R20" s="66">
        <v>9293</v>
      </c>
      <c r="S20" s="177">
        <v>4137</v>
      </c>
      <c r="T20" s="121">
        <f t="shared" si="17"/>
        <v>1440</v>
      </c>
      <c r="U20" s="122">
        <f t="shared" si="18"/>
        <v>10050</v>
      </c>
      <c r="V20" s="122">
        <f t="shared" si="19"/>
        <v>19343</v>
      </c>
      <c r="W20" s="123">
        <f t="shared" si="20"/>
        <v>27120</v>
      </c>
      <c r="X20" s="82"/>
      <c r="Y20" s="122">
        <f>H20+Q20</f>
        <v>10050</v>
      </c>
      <c r="Z20" s="122">
        <f t="shared" si="21"/>
        <v>19343</v>
      </c>
      <c r="AA20" s="123">
        <f t="shared" si="21"/>
        <v>23480</v>
      </c>
      <c r="AB20" s="141">
        <f t="shared" si="22"/>
        <v>1440</v>
      </c>
      <c r="AC20" s="211"/>
      <c r="AD20" s="68">
        <v>835</v>
      </c>
      <c r="AE20" s="344"/>
      <c r="AF20" s="345"/>
      <c r="AG20" s="347"/>
      <c r="AH20" s="349"/>
      <c r="AI20" s="161" t="s">
        <v>124</v>
      </c>
      <c r="AJ20" s="152">
        <v>835</v>
      </c>
      <c r="AK20" s="152" t="s">
        <v>85</v>
      </c>
      <c r="AL20" s="42"/>
      <c r="AN20" s="141">
        <f t="shared" si="24"/>
        <v>8610</v>
      </c>
      <c r="AO20" s="339"/>
      <c r="AP20" s="68">
        <v>4861</v>
      </c>
      <c r="AQ20" s="339"/>
      <c r="AR20" s="340"/>
      <c r="AS20" s="84">
        <f>Y20</f>
        <v>10050</v>
      </c>
      <c r="AT20" s="339"/>
      <c r="AU20" s="86">
        <f>AD20+AP20</f>
        <v>5696</v>
      </c>
      <c r="AV20" s="339"/>
      <c r="AW20" s="340"/>
      <c r="AX20" s="342"/>
      <c r="AY20" s="353"/>
      <c r="AZ20" s="125"/>
      <c r="BA20" s="167">
        <v>4861</v>
      </c>
      <c r="BB20" s="168" t="s">
        <v>85</v>
      </c>
      <c r="BC20" s="355"/>
      <c r="BE20" s="141">
        <f t="shared" si="27"/>
        <v>9293</v>
      </c>
      <c r="BF20" s="339"/>
      <c r="BG20" s="68">
        <v>4815</v>
      </c>
      <c r="BH20" s="339"/>
      <c r="BI20" s="340"/>
      <c r="BJ20" s="84">
        <f>Z20</f>
        <v>19343</v>
      </c>
      <c r="BK20" s="339"/>
      <c r="BL20" s="191">
        <f>AU20+BG20</f>
        <v>10511</v>
      </c>
      <c r="BM20" s="339"/>
      <c r="BN20" s="340"/>
      <c r="BO20" s="351"/>
      <c r="BP20" s="353"/>
      <c r="BQ20" s="180" t="s">
        <v>98</v>
      </c>
      <c r="BR20" s="188">
        <v>4815</v>
      </c>
      <c r="BS20" s="189" t="s">
        <v>85</v>
      </c>
      <c r="BT20" s="186" t="s">
        <v>99</v>
      </c>
      <c r="BU20" s="14"/>
      <c r="BV20" s="143">
        <f t="shared" si="0"/>
        <v>4137</v>
      </c>
      <c r="BW20" s="335"/>
      <c r="BX20" s="20">
        <v>5325</v>
      </c>
      <c r="BY20" s="335"/>
      <c r="BZ20" s="307"/>
      <c r="CA20" s="31">
        <f>AA20</f>
        <v>23480</v>
      </c>
      <c r="CB20" s="335"/>
      <c r="CC20" s="376">
        <f>BL20+BX20</f>
        <v>15836</v>
      </c>
      <c r="CD20" s="331"/>
      <c r="CE20" s="293"/>
      <c r="CF20" s="295"/>
      <c r="CG20" s="297"/>
      <c r="CH20" s="40"/>
      <c r="CI20" s="196">
        <v>5331</v>
      </c>
      <c r="CJ20" s="168" t="s">
        <v>125</v>
      </c>
      <c r="CK20" s="355"/>
    </row>
    <row r="21" spans="1:89" s="4" customFormat="1" ht="409.5">
      <c r="A21" s="215"/>
      <c r="B21" s="298">
        <v>6</v>
      </c>
      <c r="C21" s="300" t="s">
        <v>126</v>
      </c>
      <c r="D21" s="221" t="s">
        <v>127</v>
      </c>
      <c r="E21" s="99" t="s">
        <v>128</v>
      </c>
      <c r="F21" s="208" t="s">
        <v>60</v>
      </c>
      <c r="G21" s="104" t="s">
        <v>129</v>
      </c>
      <c r="H21" s="74">
        <v>20</v>
      </c>
      <c r="I21" s="210">
        <f>IFERROR((H21/H22),"")</f>
        <v>3.5087719298245612E-2</v>
      </c>
      <c r="J21" s="65">
        <v>126</v>
      </c>
      <c r="K21" s="210">
        <f>IFERROR((J21/J22),"")</f>
        <v>0.18529411764705883</v>
      </c>
      <c r="L21" s="65">
        <v>131</v>
      </c>
      <c r="M21" s="210">
        <f>IFERROR((L21/L22),"")</f>
        <v>0.1673052362707535</v>
      </c>
      <c r="N21" s="65">
        <v>114</v>
      </c>
      <c r="O21" s="210">
        <f>IFERROR((N21/N22),"")</f>
        <v>0.12925170068027211</v>
      </c>
      <c r="P21" s="81"/>
      <c r="Q21" s="65">
        <v>126</v>
      </c>
      <c r="R21" s="65">
        <v>131</v>
      </c>
      <c r="S21" s="65">
        <v>114</v>
      </c>
      <c r="T21" s="118">
        <f t="shared" si="17"/>
        <v>20</v>
      </c>
      <c r="U21" s="119">
        <f t="shared" si="18"/>
        <v>146</v>
      </c>
      <c r="V21" s="119">
        <f t="shared" si="19"/>
        <v>277</v>
      </c>
      <c r="W21" s="120">
        <f t="shared" si="20"/>
        <v>391</v>
      </c>
      <c r="X21" s="81"/>
      <c r="Y21" s="119">
        <f>H21+Q21</f>
        <v>146</v>
      </c>
      <c r="Z21" s="119">
        <f t="shared" si="21"/>
        <v>277</v>
      </c>
      <c r="AA21" s="120">
        <f t="shared" si="21"/>
        <v>391</v>
      </c>
      <c r="AB21" s="140">
        <f t="shared" si="22"/>
        <v>20</v>
      </c>
      <c r="AC21" s="210">
        <f>IFERROR((AB21/AB22),"")</f>
        <v>3.5087719298245612E-2</v>
      </c>
      <c r="AD21" s="67">
        <v>14</v>
      </c>
      <c r="AE21" s="343">
        <f t="shared" ref="AE21" si="32">IFERROR((AD21/AD22),"")</f>
        <v>1.8970189701897018E-2</v>
      </c>
      <c r="AF21" s="345">
        <f t="shared" ref="AF21" si="33">IFERROR(AE21/AC21,0)</f>
        <v>0.54065040650406504</v>
      </c>
      <c r="AG21" s="346" t="s">
        <v>130</v>
      </c>
      <c r="AH21" s="348" t="s">
        <v>131</v>
      </c>
      <c r="AI21" s="162" t="s">
        <v>124</v>
      </c>
      <c r="AJ21" s="153">
        <v>14</v>
      </c>
      <c r="AK21" s="153" t="s">
        <v>85</v>
      </c>
      <c r="AL21" s="50"/>
      <c r="AN21" s="140">
        <f t="shared" si="24"/>
        <v>126</v>
      </c>
      <c r="AO21" s="338">
        <f>IFERROR((AN21/AN22),"")</f>
        <v>0.18529411764705883</v>
      </c>
      <c r="AP21" s="67">
        <v>93</v>
      </c>
      <c r="AQ21" s="338">
        <f t="shared" ref="AQ21" si="34">IFERROR((AP21/AP22),"")</f>
        <v>0.11923076923076924</v>
      </c>
      <c r="AR21" s="340">
        <f t="shared" ref="AR21" si="35">IFERROR(AQ21/AO21,0)</f>
        <v>0.64346764346764351</v>
      </c>
      <c r="AS21" s="83">
        <f>Y21</f>
        <v>146</v>
      </c>
      <c r="AT21" s="338">
        <f>IFERROR((AS21/AS22),"")</f>
        <v>0.21470588235294116</v>
      </c>
      <c r="AU21" s="85">
        <f>AD21+AP21</f>
        <v>107</v>
      </c>
      <c r="AV21" s="338">
        <f t="shared" ref="AV21" si="36">IFERROR((AU21/AU22),"")</f>
        <v>0.13717948717948719</v>
      </c>
      <c r="AW21" s="340">
        <f t="shared" ref="AW21" si="37">IFERROR(AV21/AT21,0)</f>
        <v>0.63891815946610475</v>
      </c>
      <c r="AX21" s="341" t="s">
        <v>132</v>
      </c>
      <c r="AY21" s="352" t="s">
        <v>133</v>
      </c>
      <c r="AZ21" s="126"/>
      <c r="BA21" s="165">
        <v>93</v>
      </c>
      <c r="BB21" s="168" t="s">
        <v>85</v>
      </c>
      <c r="BC21" s="354"/>
      <c r="BE21" s="140">
        <f t="shared" si="27"/>
        <v>131</v>
      </c>
      <c r="BF21" s="338">
        <f>IFERROR((BE21/BE22),"")</f>
        <v>0.1673052362707535</v>
      </c>
      <c r="BG21" s="67">
        <v>108</v>
      </c>
      <c r="BH21" s="338">
        <f t="shared" ref="BH21" si="38">IFERROR((BG21/BG22),"")</f>
        <v>0.14025974025974025</v>
      </c>
      <c r="BI21" s="340">
        <f t="shared" ref="BI21" si="39">IFERROR(BH21/BF21,0)</f>
        <v>0.83834638643798953</v>
      </c>
      <c r="BJ21" s="83">
        <f>Z21</f>
        <v>277</v>
      </c>
      <c r="BK21" s="338">
        <f>IFERROR((BJ21/BJ22),"")</f>
        <v>0.35376756066411241</v>
      </c>
      <c r="BL21" s="190">
        <f>AU21+BG21</f>
        <v>215</v>
      </c>
      <c r="BM21" s="338">
        <f t="shared" ref="BM21" si="40">IFERROR((BL21/BL22),"")</f>
        <v>0.2792207792207792</v>
      </c>
      <c r="BN21" s="340">
        <f t="shared" ref="BN21" si="41">IFERROR(BM21/BK21,0)</f>
        <v>0.7892775094941159</v>
      </c>
      <c r="BO21" s="350" t="s">
        <v>134</v>
      </c>
      <c r="BP21" s="352" t="s">
        <v>135</v>
      </c>
      <c r="BQ21" s="43"/>
      <c r="BR21" s="192">
        <v>108</v>
      </c>
      <c r="BS21" s="187" t="s">
        <v>85</v>
      </c>
      <c r="BT21" s="356"/>
      <c r="BU21" s="14"/>
      <c r="BV21" s="142">
        <f t="shared" si="0"/>
        <v>114</v>
      </c>
      <c r="BW21" s="334">
        <f>IFERROR((BV21/BV22),"")</f>
        <v>0.12925170068027211</v>
      </c>
      <c r="BX21" s="19">
        <v>103</v>
      </c>
      <c r="BY21" s="334">
        <f t="shared" ref="BY21" si="42">IFERROR((BX21/BX22),"")</f>
        <v>0.13788487282463185</v>
      </c>
      <c r="BZ21" s="307">
        <f t="shared" ref="BZ21" si="43">IFERROR(BY21/BW21,0)</f>
        <v>1.0667934897484674</v>
      </c>
      <c r="CA21" s="30">
        <f>AA21</f>
        <v>391</v>
      </c>
      <c r="CB21" s="334">
        <f>IFERROR((CA21/CA22),"")</f>
        <v>0.44331065759637189</v>
      </c>
      <c r="CC21" s="377">
        <f>BL21+BX21</f>
        <v>318</v>
      </c>
      <c r="CD21" s="330">
        <f t="shared" ref="CD21" si="44">IFERROR((CC21/CC22),"")</f>
        <v>0.42570281124497994</v>
      </c>
      <c r="CE21" s="293">
        <f t="shared" ref="CE21" si="45">IFERROR(CD21/CB21,0)</f>
        <v>0.96028102178535113</v>
      </c>
      <c r="CF21" s="332" t="s">
        <v>136</v>
      </c>
      <c r="CG21" s="333" t="s">
        <v>137</v>
      </c>
      <c r="CH21" s="43"/>
      <c r="CI21" s="197">
        <v>103</v>
      </c>
      <c r="CJ21" s="166" t="s">
        <v>85</v>
      </c>
      <c r="CK21" s="354"/>
    </row>
    <row r="22" spans="1:89" s="4" customFormat="1" ht="409.5">
      <c r="A22" s="215"/>
      <c r="B22" s="299"/>
      <c r="C22" s="301"/>
      <c r="D22" s="222"/>
      <c r="E22" s="98" t="s">
        <v>138</v>
      </c>
      <c r="F22" s="209"/>
      <c r="G22" s="104" t="s">
        <v>139</v>
      </c>
      <c r="H22" s="75">
        <v>570</v>
      </c>
      <c r="I22" s="211"/>
      <c r="J22" s="66">
        <v>680</v>
      </c>
      <c r="K22" s="211"/>
      <c r="L22" s="66">
        <v>783</v>
      </c>
      <c r="M22" s="211"/>
      <c r="N22" s="66">
        <v>882</v>
      </c>
      <c r="O22" s="211"/>
      <c r="P22" s="82"/>
      <c r="Q22" s="66">
        <v>680</v>
      </c>
      <c r="R22" s="66">
        <v>783</v>
      </c>
      <c r="S22" s="66">
        <v>882</v>
      </c>
      <c r="T22" s="121" t="s">
        <v>82</v>
      </c>
      <c r="U22" s="122" t="s">
        <v>82</v>
      </c>
      <c r="V22" s="122" t="s">
        <v>82</v>
      </c>
      <c r="W22" s="123" t="s">
        <v>82</v>
      </c>
      <c r="X22" s="82"/>
      <c r="Y22" s="228" t="s">
        <v>82</v>
      </c>
      <c r="Z22" s="229"/>
      <c r="AA22" s="230"/>
      <c r="AB22" s="141">
        <f t="shared" si="22"/>
        <v>570</v>
      </c>
      <c r="AC22" s="211"/>
      <c r="AD22" s="68">
        <v>738</v>
      </c>
      <c r="AE22" s="344"/>
      <c r="AF22" s="345"/>
      <c r="AG22" s="347"/>
      <c r="AH22" s="349"/>
      <c r="AI22" s="163" t="s">
        <v>124</v>
      </c>
      <c r="AJ22" s="154">
        <v>738</v>
      </c>
      <c r="AK22" s="154" t="s">
        <v>85</v>
      </c>
      <c r="AL22" s="51"/>
      <c r="AN22" s="141">
        <f t="shared" si="24"/>
        <v>680</v>
      </c>
      <c r="AO22" s="339"/>
      <c r="AP22" s="68">
        <v>780</v>
      </c>
      <c r="AQ22" s="339"/>
      <c r="AR22" s="340"/>
      <c r="AS22" s="84">
        <f>Q22</f>
        <v>680</v>
      </c>
      <c r="AT22" s="339"/>
      <c r="AU22" s="86">
        <f>AP22</f>
        <v>780</v>
      </c>
      <c r="AV22" s="339"/>
      <c r="AW22" s="340"/>
      <c r="AX22" s="342"/>
      <c r="AY22" s="353"/>
      <c r="AZ22" s="125"/>
      <c r="BA22" s="167">
        <v>765</v>
      </c>
      <c r="BB22" s="166" t="s">
        <v>115</v>
      </c>
      <c r="BC22" s="355"/>
      <c r="BE22" s="141">
        <f t="shared" si="27"/>
        <v>783</v>
      </c>
      <c r="BF22" s="339"/>
      <c r="BG22" s="68">
        <v>770</v>
      </c>
      <c r="BH22" s="339"/>
      <c r="BI22" s="340"/>
      <c r="BJ22" s="84">
        <f>R22</f>
        <v>783</v>
      </c>
      <c r="BK22" s="339"/>
      <c r="BL22" s="191">
        <f>BG22</f>
        <v>770</v>
      </c>
      <c r="BM22" s="339"/>
      <c r="BN22" s="340"/>
      <c r="BO22" s="351"/>
      <c r="BP22" s="353"/>
      <c r="BQ22" s="45"/>
      <c r="BR22" s="188">
        <v>744</v>
      </c>
      <c r="BS22" s="188" t="s">
        <v>115</v>
      </c>
      <c r="BT22" s="357"/>
      <c r="BU22" s="14"/>
      <c r="BV22" s="143">
        <f t="shared" si="0"/>
        <v>882</v>
      </c>
      <c r="BW22" s="335"/>
      <c r="BX22" s="20">
        <v>747</v>
      </c>
      <c r="BY22" s="335"/>
      <c r="BZ22" s="307"/>
      <c r="CA22" s="31">
        <f>S22</f>
        <v>882</v>
      </c>
      <c r="CB22" s="335"/>
      <c r="CC22" s="376">
        <f>BX22</f>
        <v>747</v>
      </c>
      <c r="CD22" s="331"/>
      <c r="CE22" s="293"/>
      <c r="CF22" s="295"/>
      <c r="CG22" s="297"/>
      <c r="CH22" s="45"/>
      <c r="CI22" s="197">
        <v>733</v>
      </c>
      <c r="CJ22" s="202" t="s">
        <v>125</v>
      </c>
      <c r="CK22" s="355"/>
    </row>
    <row r="23" spans="1:89" s="4" customFormat="1" ht="310.5">
      <c r="A23" s="215"/>
      <c r="B23" s="217">
        <v>7</v>
      </c>
      <c r="C23" s="219" t="s">
        <v>140</v>
      </c>
      <c r="D23" s="221" t="s">
        <v>141</v>
      </c>
      <c r="E23" s="99" t="s">
        <v>142</v>
      </c>
      <c r="F23" s="208" t="s">
        <v>60</v>
      </c>
      <c r="G23" s="104" t="s">
        <v>143</v>
      </c>
      <c r="H23" s="74">
        <v>1563</v>
      </c>
      <c r="I23" s="210">
        <f>IFERROR((H23/H24),"")</f>
        <v>5.824048887729627E-2</v>
      </c>
      <c r="J23" s="65">
        <v>9260</v>
      </c>
      <c r="K23" s="210">
        <f>IFERROR((J23/J24),"")</f>
        <v>0.25864476844869</v>
      </c>
      <c r="L23" s="65">
        <v>9956</v>
      </c>
      <c r="M23" s="210">
        <f>IFERROR((L23/L24),"")</f>
        <v>0.21902017291066284</v>
      </c>
      <c r="N23" s="65">
        <v>8391</v>
      </c>
      <c r="O23" s="210">
        <f>IFERROR((N23/N24),"")</f>
        <v>0.16560094730609828</v>
      </c>
      <c r="P23" s="81"/>
      <c r="Q23" s="65">
        <v>9260</v>
      </c>
      <c r="R23" s="65">
        <v>9956</v>
      </c>
      <c r="S23" s="176">
        <v>4751</v>
      </c>
      <c r="T23" s="118">
        <f t="shared" si="17"/>
        <v>1563</v>
      </c>
      <c r="U23" s="119">
        <f t="shared" si="18"/>
        <v>10823</v>
      </c>
      <c r="V23" s="119">
        <f t="shared" si="19"/>
        <v>20779</v>
      </c>
      <c r="W23" s="120">
        <f t="shared" si="20"/>
        <v>29170</v>
      </c>
      <c r="X23" s="81"/>
      <c r="Y23" s="119">
        <f>H23+Q23</f>
        <v>10823</v>
      </c>
      <c r="Z23" s="119">
        <f>Y23+R23</f>
        <v>20779</v>
      </c>
      <c r="AA23" s="120">
        <f>Z23+S23</f>
        <v>25530</v>
      </c>
      <c r="AB23" s="140">
        <f>H23</f>
        <v>1563</v>
      </c>
      <c r="AC23" s="210">
        <f>IFERROR((AB23/AB24),"")</f>
        <v>5.824048887729627E-2</v>
      </c>
      <c r="AD23" s="67">
        <v>1123</v>
      </c>
      <c r="AE23" s="343">
        <f t="shared" ref="AE23" si="46">IFERROR((AD23/AD24),"")</f>
        <v>4.33406661263556E-2</v>
      </c>
      <c r="AF23" s="345">
        <f t="shared" ref="AF23" si="47">IFERROR(AE23/AC23,0)</f>
        <v>0.74416727884389333</v>
      </c>
      <c r="AG23" s="346" t="s">
        <v>144</v>
      </c>
      <c r="AH23" s="348" t="s">
        <v>145</v>
      </c>
      <c r="AI23" s="162" t="s">
        <v>124</v>
      </c>
      <c r="AJ23" s="155">
        <v>1123</v>
      </c>
      <c r="AK23" s="155" t="s">
        <v>85</v>
      </c>
      <c r="AL23" s="44"/>
      <c r="AN23" s="140">
        <f t="shared" si="24"/>
        <v>9260</v>
      </c>
      <c r="AO23" s="338">
        <f>IFERROR((AN23/AN24),"")</f>
        <v>0.25864476844869</v>
      </c>
      <c r="AP23" s="67">
        <v>5557</v>
      </c>
      <c r="AQ23" s="338">
        <f t="shared" ref="AQ23" si="48">IFERROR((AP23/AP24),"")</f>
        <v>0.21596517818973224</v>
      </c>
      <c r="AR23" s="340">
        <f t="shared" ref="AR23" si="49">IFERROR(AQ23/AO23,0)</f>
        <v>0.834987614422116</v>
      </c>
      <c r="AS23" s="83">
        <f>Y23</f>
        <v>10823</v>
      </c>
      <c r="AT23" s="338">
        <f>IFERROR((AS23/AS24),"")</f>
        <v>0.30230154739958659</v>
      </c>
      <c r="AU23" s="85">
        <f>AD23+AP23</f>
        <v>6680</v>
      </c>
      <c r="AV23" s="338">
        <f t="shared" ref="AV23" si="50">IFERROR((AU23/AU24),"")</f>
        <v>0.25960903190703821</v>
      </c>
      <c r="AW23" s="340">
        <f t="shared" ref="AW23" si="51">IFERROR(AV23/AT23,0)</f>
        <v>0.85877506794195535</v>
      </c>
      <c r="AX23" s="341" t="s">
        <v>146</v>
      </c>
      <c r="AY23" s="352" t="s">
        <v>147</v>
      </c>
      <c r="AZ23" s="126"/>
      <c r="BA23" s="169">
        <v>5557</v>
      </c>
      <c r="BB23" s="168" t="s">
        <v>85</v>
      </c>
      <c r="BC23" s="354"/>
      <c r="BE23" s="140">
        <f t="shared" si="27"/>
        <v>9956</v>
      </c>
      <c r="BF23" s="338">
        <f>IFERROR((BE23/BE24),"")</f>
        <v>0.21902017291066284</v>
      </c>
      <c r="BG23" s="67">
        <v>5482</v>
      </c>
      <c r="BH23" s="338">
        <f t="shared" ref="BH23" si="52">IFERROR((BG23/BG24),"")</f>
        <v>0.22482877414592134</v>
      </c>
      <c r="BI23" s="340">
        <f t="shared" ref="BI23" si="53">IFERROR(BH23/BF23,0)</f>
        <v>1.0265208503767724</v>
      </c>
      <c r="BJ23" s="83">
        <f>Z23</f>
        <v>20779</v>
      </c>
      <c r="BK23" s="338">
        <f>IFERROR((BJ23/BJ24),"")</f>
        <v>0.45711331588094245</v>
      </c>
      <c r="BL23" s="190">
        <f>AU23+BG23</f>
        <v>12162</v>
      </c>
      <c r="BM23" s="338">
        <f t="shared" ref="BM23" si="54">IFERROR((BL23/BL24),"")</f>
        <v>0.49879014067177951</v>
      </c>
      <c r="BN23" s="340">
        <f t="shared" ref="BN23" si="55">IFERROR(BM23/BK23,0)</f>
        <v>1.0911739460280609</v>
      </c>
      <c r="BO23" s="350" t="s">
        <v>148</v>
      </c>
      <c r="BP23" s="352" t="s">
        <v>149</v>
      </c>
      <c r="BQ23" s="180" t="s">
        <v>98</v>
      </c>
      <c r="BR23" s="193">
        <v>5482</v>
      </c>
      <c r="BS23" s="193" t="s">
        <v>85</v>
      </c>
      <c r="BT23" s="185" t="s">
        <v>99</v>
      </c>
      <c r="BU23" s="14"/>
      <c r="BV23" s="142">
        <f t="shared" si="0"/>
        <v>4751</v>
      </c>
      <c r="BW23" s="334">
        <f>IFERROR((BV23/BV24),"")</f>
        <v>9.3763568186303534E-2</v>
      </c>
      <c r="BX23" s="19">
        <v>5957</v>
      </c>
      <c r="BY23" s="334">
        <f t="shared" ref="BY23" si="56">IFERROR((BX23/BX24),"")</f>
        <v>0.26475555555555558</v>
      </c>
      <c r="BZ23" s="307">
        <f t="shared" ref="BZ23" si="57">IFERROR(BY23/BW23,0)</f>
        <v>2.8236505998737109</v>
      </c>
      <c r="CA23" s="30">
        <f>AA23</f>
        <v>25530</v>
      </c>
      <c r="CB23" s="334">
        <f>IFERROR((CA23/CA24),"")</f>
        <v>0.50384843102427468</v>
      </c>
      <c r="CC23" s="378">
        <f>BL23+BX23</f>
        <v>18119</v>
      </c>
      <c r="CD23" s="330">
        <f t="shared" ref="CD23" si="58">IFERROR((CC23/CC24),"")</f>
        <v>0.80528888888888894</v>
      </c>
      <c r="CE23" s="293">
        <f t="shared" ref="CE23" si="59">IFERROR(CD23/CB23,0)</f>
        <v>1.5982760673717198</v>
      </c>
      <c r="CF23" s="332" t="s">
        <v>150</v>
      </c>
      <c r="CG23" s="333" t="s">
        <v>151</v>
      </c>
      <c r="CH23" s="43"/>
      <c r="CI23" s="196">
        <v>5957</v>
      </c>
      <c r="CJ23" s="203" t="s">
        <v>85</v>
      </c>
      <c r="CK23" s="354"/>
    </row>
    <row r="24" spans="1:89" s="4" customFormat="1" ht="310.5">
      <c r="A24" s="215"/>
      <c r="B24" s="218"/>
      <c r="C24" s="220"/>
      <c r="D24" s="222"/>
      <c r="E24" s="98" t="s">
        <v>152</v>
      </c>
      <c r="F24" s="209"/>
      <c r="G24" s="103" t="s">
        <v>153</v>
      </c>
      <c r="H24" s="75">
        <v>26837</v>
      </c>
      <c r="I24" s="211"/>
      <c r="J24" s="66">
        <v>35802</v>
      </c>
      <c r="K24" s="211"/>
      <c r="L24" s="66">
        <v>45457</v>
      </c>
      <c r="M24" s="211"/>
      <c r="N24" s="66">
        <v>50670</v>
      </c>
      <c r="O24" s="211"/>
      <c r="P24" s="82"/>
      <c r="Q24" s="66">
        <v>35802</v>
      </c>
      <c r="R24" s="66">
        <v>45457</v>
      </c>
      <c r="S24" s="66">
        <v>50670</v>
      </c>
      <c r="T24" s="225" t="s">
        <v>82</v>
      </c>
      <c r="U24" s="226"/>
      <c r="V24" s="226"/>
      <c r="W24" s="227"/>
      <c r="X24" s="82"/>
      <c r="Y24" s="228" t="s">
        <v>82</v>
      </c>
      <c r="Z24" s="229"/>
      <c r="AA24" s="230"/>
      <c r="AB24" s="141">
        <f>H24</f>
        <v>26837</v>
      </c>
      <c r="AC24" s="211"/>
      <c r="AD24" s="68">
        <v>25911</v>
      </c>
      <c r="AE24" s="344"/>
      <c r="AF24" s="345"/>
      <c r="AG24" s="347"/>
      <c r="AH24" s="349"/>
      <c r="AI24" s="163" t="s">
        <v>124</v>
      </c>
      <c r="AJ24" s="156">
        <v>25911</v>
      </c>
      <c r="AK24" s="156" t="s">
        <v>85</v>
      </c>
      <c r="AL24" s="46"/>
      <c r="AN24" s="141">
        <f t="shared" si="24"/>
        <v>35802</v>
      </c>
      <c r="AO24" s="339"/>
      <c r="AP24" s="68">
        <v>25731</v>
      </c>
      <c r="AQ24" s="339"/>
      <c r="AR24" s="340"/>
      <c r="AS24" s="84">
        <f>Q24</f>
        <v>35802</v>
      </c>
      <c r="AT24" s="339"/>
      <c r="AU24" s="86">
        <f>AP24</f>
        <v>25731</v>
      </c>
      <c r="AV24" s="339"/>
      <c r="AW24" s="340"/>
      <c r="AX24" s="342"/>
      <c r="AY24" s="353"/>
      <c r="AZ24" s="127"/>
      <c r="BA24" s="170">
        <v>24777</v>
      </c>
      <c r="BB24" s="166" t="s">
        <v>115</v>
      </c>
      <c r="BC24" s="355"/>
      <c r="BE24" s="141">
        <f t="shared" si="27"/>
        <v>45457</v>
      </c>
      <c r="BF24" s="339"/>
      <c r="BG24" s="68">
        <v>24383</v>
      </c>
      <c r="BH24" s="339"/>
      <c r="BI24" s="340"/>
      <c r="BJ24" s="84">
        <f>R24</f>
        <v>45457</v>
      </c>
      <c r="BK24" s="339"/>
      <c r="BL24" s="191">
        <f>BG24</f>
        <v>24383</v>
      </c>
      <c r="BM24" s="339"/>
      <c r="BN24" s="340"/>
      <c r="BO24" s="351"/>
      <c r="BP24" s="353"/>
      <c r="BQ24" s="45"/>
      <c r="BR24" s="194">
        <v>23419</v>
      </c>
      <c r="BS24" s="194" t="s">
        <v>115</v>
      </c>
      <c r="BT24" s="186"/>
      <c r="BU24" s="14"/>
      <c r="BV24" s="143">
        <f t="shared" si="0"/>
        <v>50670</v>
      </c>
      <c r="BW24" s="335"/>
      <c r="BX24" s="20">
        <v>22500</v>
      </c>
      <c r="BY24" s="335"/>
      <c r="BZ24" s="307"/>
      <c r="CA24" s="31">
        <f>S24</f>
        <v>50670</v>
      </c>
      <c r="CB24" s="335"/>
      <c r="CC24" s="379">
        <f>BX24</f>
        <v>22500</v>
      </c>
      <c r="CD24" s="331"/>
      <c r="CE24" s="293"/>
      <c r="CF24" s="295"/>
      <c r="CG24" s="297"/>
      <c r="CH24" s="45"/>
      <c r="CI24" s="196">
        <v>21683</v>
      </c>
      <c r="CJ24" s="204" t="s">
        <v>125</v>
      </c>
      <c r="CK24" s="355"/>
    </row>
    <row r="25" spans="1:89" s="4" customFormat="1" ht="258.75" customHeight="1">
      <c r="A25" s="214" t="s">
        <v>154</v>
      </c>
      <c r="B25" s="217">
        <v>8</v>
      </c>
      <c r="C25" s="219" t="s">
        <v>155</v>
      </c>
      <c r="D25" s="221" t="s">
        <v>156</v>
      </c>
      <c r="E25" s="99" t="s">
        <v>157</v>
      </c>
      <c r="F25" s="208" t="s">
        <v>60</v>
      </c>
      <c r="G25" s="102" t="s">
        <v>158</v>
      </c>
      <c r="H25" s="74">
        <v>25410</v>
      </c>
      <c r="I25" s="212">
        <f>IFERROR((H25/H26),"")/100</f>
        <v>9.9740932642487044E-3</v>
      </c>
      <c r="J25" s="65">
        <v>26350</v>
      </c>
      <c r="K25" s="212">
        <f>IFERROR((J25/J26),"")/100</f>
        <v>9.9000601142170113E-3</v>
      </c>
      <c r="L25" s="65">
        <v>26980</v>
      </c>
      <c r="M25" s="212">
        <f>IFERROR((L25/L26),"")/100</f>
        <v>9.9001908116835464E-3</v>
      </c>
      <c r="N25" s="65">
        <v>27868</v>
      </c>
      <c r="O25" s="212">
        <f>IFERROR((N25/N26),"")/100</f>
        <v>9.899822380106572E-3</v>
      </c>
      <c r="P25" s="81"/>
      <c r="Q25" s="65">
        <v>26350</v>
      </c>
      <c r="R25" s="65">
        <v>26980</v>
      </c>
      <c r="S25" s="65">
        <v>27868</v>
      </c>
      <c r="T25" s="225" t="s">
        <v>82</v>
      </c>
      <c r="U25" s="226"/>
      <c r="V25" s="226"/>
      <c r="W25" s="227"/>
      <c r="X25" s="81"/>
      <c r="Y25" s="231" t="s">
        <v>82</v>
      </c>
      <c r="Z25" s="232"/>
      <c r="AA25" s="233"/>
      <c r="AB25" s="140">
        <f t="shared" si="22"/>
        <v>25410</v>
      </c>
      <c r="AC25" s="212">
        <f>IFERROR((AB25/AB26),"")/100</f>
        <v>9.9740932642487044E-3</v>
      </c>
      <c r="AD25" s="67">
        <v>25640</v>
      </c>
      <c r="AE25" s="212">
        <f>IFERROR((AD25/AD26),"")/100</f>
        <v>9.9778184223839363E-3</v>
      </c>
      <c r="AF25" s="358">
        <f>IFERROR(AE25/AC25,0)/100</f>
        <v>1.0003734833870648E-2</v>
      </c>
      <c r="AG25" s="346" t="s">
        <v>159</v>
      </c>
      <c r="AH25" s="348" t="s">
        <v>160</v>
      </c>
      <c r="AI25" s="160" t="s">
        <v>115</v>
      </c>
      <c r="AJ25" s="155">
        <v>25640</v>
      </c>
      <c r="AK25" s="155" t="s">
        <v>85</v>
      </c>
      <c r="AL25" s="44"/>
      <c r="AN25" s="140">
        <f t="shared" si="24"/>
        <v>26350</v>
      </c>
      <c r="AO25" s="338">
        <f>IFERROR((AN25/AN26),"")</f>
        <v>0.99000601142170119</v>
      </c>
      <c r="AP25" s="67">
        <v>24435</v>
      </c>
      <c r="AQ25" s="338">
        <f t="shared" ref="AQ25" si="60">IFERROR((AP25/AP26),"")</f>
        <v>0.9861968761351253</v>
      </c>
      <c r="AR25" s="340">
        <f t="shared" ref="AR25" si="61">IFERROR(AQ25/AO25,0)</f>
        <v>0.99615241196252358</v>
      </c>
      <c r="AS25" s="83">
        <f>Q25</f>
        <v>26350</v>
      </c>
      <c r="AT25" s="338">
        <f>IFERROR((AS25/AS26),"")</f>
        <v>0.99000601142170119</v>
      </c>
      <c r="AU25" s="85">
        <f>AP25</f>
        <v>24435</v>
      </c>
      <c r="AV25" s="338">
        <f t="shared" ref="AV25" si="62">IFERROR((AU25/AU26),"")</f>
        <v>0.9861968761351253</v>
      </c>
      <c r="AW25" s="340">
        <f t="shared" ref="AW25" si="63">IFERROR(AV25/AT25,0)</f>
        <v>0.99615241196252358</v>
      </c>
      <c r="AX25" s="341" t="s">
        <v>161</v>
      </c>
      <c r="AY25" s="352" t="s">
        <v>162</v>
      </c>
      <c r="AZ25" s="126"/>
      <c r="BA25" s="169">
        <v>24435</v>
      </c>
      <c r="BB25" s="168" t="s">
        <v>85</v>
      </c>
      <c r="BC25" s="354"/>
      <c r="BE25" s="140">
        <f t="shared" si="27"/>
        <v>26980</v>
      </c>
      <c r="BF25" s="338">
        <f>IFERROR((BE25/BE26),"")</f>
        <v>0.99001908116835458</v>
      </c>
      <c r="BG25" s="67">
        <v>23036</v>
      </c>
      <c r="BH25" s="338">
        <f t="shared" ref="BH25" si="64">IFERROR((BG25/BG26),"")</f>
        <v>0.98364575771809215</v>
      </c>
      <c r="BI25" s="340">
        <f t="shared" ref="BI25" si="65">IFERROR(BH25/BF25,0)</f>
        <v>0.99356242362244063</v>
      </c>
      <c r="BJ25" s="83">
        <f>R25</f>
        <v>26980</v>
      </c>
      <c r="BK25" s="338">
        <f>IFERROR((BJ25/BJ26),"")</f>
        <v>0.99001908116835458</v>
      </c>
      <c r="BL25" s="190">
        <f>BG25</f>
        <v>23036</v>
      </c>
      <c r="BM25" s="338">
        <f t="shared" ref="BM25" si="66">IFERROR((BL25/BL26),"")</f>
        <v>0.98364575771809215</v>
      </c>
      <c r="BN25" s="340">
        <f t="shared" ref="BN25" si="67">IFERROR(BM25/BK25,0)</f>
        <v>0.99356242362244063</v>
      </c>
      <c r="BO25" s="350" t="s">
        <v>163</v>
      </c>
      <c r="BP25" s="352" t="s">
        <v>164</v>
      </c>
      <c r="BQ25" s="39"/>
      <c r="BR25" s="193">
        <v>23036</v>
      </c>
      <c r="BS25" s="193" t="s">
        <v>85</v>
      </c>
      <c r="BT25" s="356"/>
      <c r="BU25" s="14"/>
      <c r="BV25" s="142">
        <f t="shared" si="0"/>
        <v>27868</v>
      </c>
      <c r="BW25" s="334">
        <f>IFERROR((BV25/BV26),"")</f>
        <v>0.98998223801065721</v>
      </c>
      <c r="BX25" s="19">
        <v>20247</v>
      </c>
      <c r="BY25" s="334">
        <f t="shared" ref="BY25" si="68">IFERROR((BX25/BX26),"")</f>
        <v>0.9337730018908823</v>
      </c>
      <c r="BZ25" s="307">
        <f t="shared" ref="BZ25" si="69">IFERROR(BY25/BW25,0)</f>
        <v>0.94322197514096229</v>
      </c>
      <c r="CA25" s="30">
        <f>S25</f>
        <v>27868</v>
      </c>
      <c r="CB25" s="334">
        <f>IFERROR((CA25/CA26),"")</f>
        <v>0.98998223801065721</v>
      </c>
      <c r="CC25" s="378">
        <f>BX25</f>
        <v>20247</v>
      </c>
      <c r="CD25" s="330">
        <f t="shared" ref="CD25" si="70">IFERROR((CC25/CC26),"")</f>
        <v>0.9337730018908823</v>
      </c>
      <c r="CE25" s="293">
        <f t="shared" ref="CE25" si="71">IFERROR(CD25/CB25,0)</f>
        <v>0.94322197514096229</v>
      </c>
      <c r="CF25" s="332" t="s">
        <v>163</v>
      </c>
      <c r="CG25" s="333" t="s">
        <v>165</v>
      </c>
      <c r="CH25" s="39"/>
      <c r="CI25" s="196">
        <v>20247</v>
      </c>
      <c r="CJ25" s="203" t="s">
        <v>85</v>
      </c>
      <c r="CK25" s="354"/>
    </row>
    <row r="26" spans="1:89" s="4" customFormat="1" ht="258.75" customHeight="1">
      <c r="A26" s="215"/>
      <c r="B26" s="218"/>
      <c r="C26" s="220"/>
      <c r="D26" s="222"/>
      <c r="E26" s="98" t="s">
        <v>166</v>
      </c>
      <c r="F26" s="209"/>
      <c r="G26" s="105" t="s">
        <v>167</v>
      </c>
      <c r="H26" s="75">
        <v>25476</v>
      </c>
      <c r="I26" s="213"/>
      <c r="J26" s="66">
        <v>26616</v>
      </c>
      <c r="K26" s="213"/>
      <c r="L26" s="66">
        <v>27252</v>
      </c>
      <c r="M26" s="213"/>
      <c r="N26" s="66">
        <v>28150</v>
      </c>
      <c r="O26" s="213"/>
      <c r="P26" s="82"/>
      <c r="Q26" s="66">
        <v>26616</v>
      </c>
      <c r="R26" s="66">
        <v>27252</v>
      </c>
      <c r="S26" s="66">
        <v>28150</v>
      </c>
      <c r="T26" s="225" t="s">
        <v>82</v>
      </c>
      <c r="U26" s="226"/>
      <c r="V26" s="226"/>
      <c r="W26" s="227"/>
      <c r="X26" s="82"/>
      <c r="Y26" s="228" t="s">
        <v>82</v>
      </c>
      <c r="Z26" s="229"/>
      <c r="AA26" s="230"/>
      <c r="AB26" s="141">
        <f t="shared" si="22"/>
        <v>25476</v>
      </c>
      <c r="AC26" s="213"/>
      <c r="AD26" s="68">
        <v>25697</v>
      </c>
      <c r="AE26" s="213"/>
      <c r="AF26" s="358"/>
      <c r="AG26" s="347"/>
      <c r="AH26" s="349"/>
      <c r="AI26" s="163" t="s">
        <v>115</v>
      </c>
      <c r="AJ26" s="156">
        <v>25697</v>
      </c>
      <c r="AK26" s="156" t="s">
        <v>85</v>
      </c>
      <c r="AL26" s="46"/>
      <c r="AN26" s="141">
        <f t="shared" si="24"/>
        <v>26616</v>
      </c>
      <c r="AO26" s="339"/>
      <c r="AP26" s="68">
        <v>24777</v>
      </c>
      <c r="AQ26" s="339"/>
      <c r="AR26" s="340"/>
      <c r="AS26" s="84">
        <f>Q26</f>
        <v>26616</v>
      </c>
      <c r="AT26" s="339"/>
      <c r="AU26" s="86">
        <f>AP26</f>
        <v>24777</v>
      </c>
      <c r="AV26" s="339"/>
      <c r="AW26" s="340"/>
      <c r="AX26" s="342"/>
      <c r="AY26" s="353"/>
      <c r="AZ26" s="127"/>
      <c r="BA26" s="170">
        <v>24777</v>
      </c>
      <c r="BB26" s="168" t="s">
        <v>85</v>
      </c>
      <c r="BC26" s="355"/>
      <c r="BE26" s="141">
        <f t="shared" si="27"/>
        <v>27252</v>
      </c>
      <c r="BF26" s="339"/>
      <c r="BG26" s="68">
        <v>23419</v>
      </c>
      <c r="BH26" s="339"/>
      <c r="BI26" s="340"/>
      <c r="BJ26" s="84">
        <f>R26</f>
        <v>27252</v>
      </c>
      <c r="BK26" s="339"/>
      <c r="BL26" s="191">
        <f>BG26</f>
        <v>23419</v>
      </c>
      <c r="BM26" s="339"/>
      <c r="BN26" s="340"/>
      <c r="BO26" s="351"/>
      <c r="BP26" s="353"/>
      <c r="BQ26" s="45"/>
      <c r="BR26" s="194">
        <v>23419</v>
      </c>
      <c r="BS26" s="194" t="s">
        <v>85</v>
      </c>
      <c r="BT26" s="357"/>
      <c r="BU26" s="14"/>
      <c r="BV26" s="143">
        <f t="shared" si="0"/>
        <v>28150</v>
      </c>
      <c r="BW26" s="335"/>
      <c r="BX26" s="20">
        <v>21683</v>
      </c>
      <c r="BY26" s="335"/>
      <c r="BZ26" s="307"/>
      <c r="CA26" s="31">
        <f>S26</f>
        <v>28150</v>
      </c>
      <c r="CB26" s="335"/>
      <c r="CC26" s="379">
        <f>BX26</f>
        <v>21683</v>
      </c>
      <c r="CD26" s="331"/>
      <c r="CE26" s="293"/>
      <c r="CF26" s="295"/>
      <c r="CG26" s="297"/>
      <c r="CH26" s="45"/>
      <c r="CI26" s="196">
        <v>21683</v>
      </c>
      <c r="CJ26" s="203" t="s">
        <v>85</v>
      </c>
      <c r="CK26" s="355"/>
    </row>
    <row r="27" spans="1:89" s="4" customFormat="1" ht="249.75" customHeight="1">
      <c r="A27" s="215"/>
      <c r="B27" s="217">
        <v>9</v>
      </c>
      <c r="C27" s="219" t="s">
        <v>168</v>
      </c>
      <c r="D27" s="221" t="s">
        <v>169</v>
      </c>
      <c r="E27" s="99" t="s">
        <v>170</v>
      </c>
      <c r="F27" s="208" t="s">
        <v>60</v>
      </c>
      <c r="G27" s="104" t="s">
        <v>171</v>
      </c>
      <c r="H27" s="74">
        <v>110</v>
      </c>
      <c r="I27" s="210">
        <f>IFERROR((H27/H28),"")/100</f>
        <v>6.962025316455696E-5</v>
      </c>
      <c r="J27" s="65">
        <v>341</v>
      </c>
      <c r="K27" s="210">
        <f>IFERROR((J27/J28),"")</f>
        <v>9.6874999999999999E-3</v>
      </c>
      <c r="L27" s="65">
        <v>574</v>
      </c>
      <c r="M27" s="210">
        <f>IFERROR((L27/L28),"")</f>
        <v>1.6494252873563219E-2</v>
      </c>
      <c r="N27" s="65">
        <v>185</v>
      </c>
      <c r="O27" s="210">
        <f>IFERROR((N27/N28),"")</f>
        <v>5.8730158730158728E-3</v>
      </c>
      <c r="P27" s="81"/>
      <c r="Q27" s="65">
        <v>341</v>
      </c>
      <c r="R27" s="65">
        <v>574</v>
      </c>
      <c r="S27" s="65">
        <v>185</v>
      </c>
      <c r="T27" s="118">
        <f t="shared" si="17"/>
        <v>110</v>
      </c>
      <c r="U27" s="119">
        <f t="shared" si="18"/>
        <v>451</v>
      </c>
      <c r="V27" s="119">
        <f t="shared" si="19"/>
        <v>1025</v>
      </c>
      <c r="W27" s="120">
        <f t="shared" si="20"/>
        <v>1210</v>
      </c>
      <c r="X27" s="81"/>
      <c r="Y27" s="119">
        <f>H27+Q27</f>
        <v>451</v>
      </c>
      <c r="Z27" s="119">
        <f>Y27+R27</f>
        <v>1025</v>
      </c>
      <c r="AA27" s="120">
        <f>Z27+S27</f>
        <v>1210</v>
      </c>
      <c r="AB27" s="140">
        <f t="shared" si="22"/>
        <v>110</v>
      </c>
      <c r="AC27" s="210">
        <f>IFERROR((AB27/AB28),"")</f>
        <v>6.962025316455696E-3</v>
      </c>
      <c r="AD27" s="67">
        <v>114</v>
      </c>
      <c r="AE27" s="343">
        <f t="shared" ref="AE27" si="72">IFERROR((AD27/AD28),"")</f>
        <v>7.2829489554717946E-3</v>
      </c>
      <c r="AF27" s="345">
        <f t="shared" ref="AF27" si="73">IFERROR(AE27/AC27,0)</f>
        <v>1.0460963045132214</v>
      </c>
      <c r="AG27" s="346" t="s">
        <v>172</v>
      </c>
      <c r="AH27" s="348" t="s">
        <v>173</v>
      </c>
      <c r="AI27" s="160" t="s">
        <v>115</v>
      </c>
      <c r="AJ27" s="155">
        <v>907</v>
      </c>
      <c r="AK27" s="160" t="s">
        <v>115</v>
      </c>
      <c r="AL27" s="44" t="s">
        <v>174</v>
      </c>
      <c r="AN27" s="140">
        <f t="shared" si="24"/>
        <v>341</v>
      </c>
      <c r="AO27" s="338">
        <f>IFERROR((AN27/AN28),"")</f>
        <v>9.6874999999999999E-3</v>
      </c>
      <c r="AP27" s="67">
        <v>458</v>
      </c>
      <c r="AQ27" s="338">
        <f t="shared" ref="AQ27" si="74">IFERROR((AP27/AP28),"")</f>
        <v>1.0247689794822455E-2</v>
      </c>
      <c r="AR27" s="340">
        <f t="shared" ref="AR27" si="75">IFERROR(AQ27/AO27,0)</f>
        <v>1.0578260433365114</v>
      </c>
      <c r="AS27" s="83">
        <f>Y27</f>
        <v>451</v>
      </c>
      <c r="AT27" s="338">
        <f>IFERROR((AS27/AS28),"")</f>
        <v>8.8431372549019616E-3</v>
      </c>
      <c r="AU27" s="85">
        <f>AD27+AP27</f>
        <v>572</v>
      </c>
      <c r="AV27" s="338">
        <f t="shared" ref="AV27" si="76">IFERROR((AU27/AU28),"")</f>
        <v>9.4786729857819912E-3</v>
      </c>
      <c r="AW27" s="340">
        <f t="shared" ref="AW27" si="77">IFERROR(AV27/AT27,0)</f>
        <v>1.071867676884438</v>
      </c>
      <c r="AX27" s="361" t="s">
        <v>175</v>
      </c>
      <c r="AY27" s="363" t="s">
        <v>176</v>
      </c>
      <c r="AZ27" s="126"/>
      <c r="BA27" s="169">
        <v>3466</v>
      </c>
      <c r="BB27" s="166" t="s">
        <v>115</v>
      </c>
      <c r="BC27" s="373" t="s">
        <v>177</v>
      </c>
      <c r="BE27" s="140">
        <f t="shared" si="27"/>
        <v>574</v>
      </c>
      <c r="BF27" s="338">
        <f>IFERROR((BE27/BE28),"")</f>
        <v>1.6494252873563219E-2</v>
      </c>
      <c r="BG27" s="67">
        <v>213</v>
      </c>
      <c r="BH27" s="338">
        <f t="shared" ref="BH27" si="78">IFERROR((BG27/BG28),"")</f>
        <v>4.5770032447299998E-3</v>
      </c>
      <c r="BI27" s="340">
        <f t="shared" ref="BI27" si="79">IFERROR(BH27/BF27,0)</f>
        <v>0.27749078905331703</v>
      </c>
      <c r="BJ27" s="83">
        <f>Z27</f>
        <v>1025</v>
      </c>
      <c r="BK27" s="338">
        <f>IFERROR((BJ27/BJ28),"")</f>
        <v>1.1946386946386946E-2</v>
      </c>
      <c r="BL27" s="190">
        <f>AU27+BG27</f>
        <v>785</v>
      </c>
      <c r="BM27" s="338">
        <f t="shared" ref="BM27" si="80">IFERROR((BL27/BL28),"")</f>
        <v>7.3444794775595745E-3</v>
      </c>
      <c r="BN27" s="340">
        <f t="shared" ref="BN27" si="81">IFERROR(BM27/BK27,0)</f>
        <v>0.61478667236547468</v>
      </c>
      <c r="BO27" s="350" t="s">
        <v>178</v>
      </c>
      <c r="BP27" s="352" t="s">
        <v>179</v>
      </c>
      <c r="BQ27" s="39"/>
      <c r="BR27" s="193">
        <v>1789</v>
      </c>
      <c r="BS27" s="193" t="s">
        <v>115</v>
      </c>
      <c r="BT27" s="359" t="s">
        <v>180</v>
      </c>
      <c r="BU27" s="14"/>
      <c r="BV27" s="142">
        <f t="shared" si="0"/>
        <v>185</v>
      </c>
      <c r="BW27" s="334">
        <f>IFERROR((BV27/BV28),"")</f>
        <v>5.8730158730158728E-3</v>
      </c>
      <c r="BX27" s="19">
        <v>111</v>
      </c>
      <c r="BY27" s="334">
        <f t="shared" ref="BY27" si="82">IFERROR((BX27/BX28),"")</f>
        <v>2.5964304928539684E-3</v>
      </c>
      <c r="BZ27" s="307">
        <f t="shared" ref="BZ27" si="83">IFERROR(BY27/BW27,0)</f>
        <v>0.44209492175621629</v>
      </c>
      <c r="CA27" s="30">
        <f>AA27</f>
        <v>1210</v>
      </c>
      <c r="CB27" s="334">
        <f>IFERROR((CA27/CA28),"")</f>
        <v>1.0315430520034101E-2</v>
      </c>
      <c r="CC27" s="378">
        <f>BL27+BX27</f>
        <v>896</v>
      </c>
      <c r="CD27" s="330">
        <f t="shared" ref="CD27" si="84">IFERROR((CC27/CC28),"")</f>
        <v>5.9879439164895682E-3</v>
      </c>
      <c r="CE27" s="293">
        <f t="shared" ref="CE27" si="85">IFERROR(CD27/CB27,0)</f>
        <v>0.58048414992084818</v>
      </c>
      <c r="CF27" s="332" t="s">
        <v>181</v>
      </c>
      <c r="CG27" s="333" t="s">
        <v>182</v>
      </c>
      <c r="CH27" s="39"/>
      <c r="CI27" s="197">
        <v>384</v>
      </c>
      <c r="CJ27" s="204" t="s">
        <v>125</v>
      </c>
      <c r="CK27" s="366" t="s">
        <v>183</v>
      </c>
    </row>
    <row r="28" spans="1:89" s="4" customFormat="1" ht="249.75" customHeight="1">
      <c r="A28" s="215"/>
      <c r="B28" s="218"/>
      <c r="C28" s="220"/>
      <c r="D28" s="242"/>
      <c r="E28" s="98" t="s">
        <v>184</v>
      </c>
      <c r="F28" s="209"/>
      <c r="G28" s="103" t="s">
        <v>185</v>
      </c>
      <c r="H28" s="76">
        <v>15800</v>
      </c>
      <c r="I28" s="211"/>
      <c r="J28" s="66">
        <v>35200</v>
      </c>
      <c r="K28" s="211"/>
      <c r="L28" s="66">
        <v>34800</v>
      </c>
      <c r="M28" s="211"/>
      <c r="N28" s="66">
        <v>31500</v>
      </c>
      <c r="O28" s="211"/>
      <c r="P28" s="82"/>
      <c r="Q28" s="66">
        <v>35200</v>
      </c>
      <c r="R28" s="66">
        <v>34800</v>
      </c>
      <c r="S28" s="66">
        <v>31500</v>
      </c>
      <c r="T28" s="121">
        <f t="shared" si="17"/>
        <v>15800</v>
      </c>
      <c r="U28" s="122">
        <f t="shared" si="18"/>
        <v>51000</v>
      </c>
      <c r="V28" s="122">
        <f t="shared" si="19"/>
        <v>85800</v>
      </c>
      <c r="W28" s="123">
        <f t="shared" si="20"/>
        <v>117300</v>
      </c>
      <c r="X28" s="82"/>
      <c r="Y28" s="122">
        <f>H28+Q28</f>
        <v>51000</v>
      </c>
      <c r="Z28" s="122">
        <f>Y28+R28</f>
        <v>85800</v>
      </c>
      <c r="AA28" s="123">
        <f>Z28+S28</f>
        <v>117300</v>
      </c>
      <c r="AB28" s="141">
        <f t="shared" si="22"/>
        <v>15800</v>
      </c>
      <c r="AC28" s="211"/>
      <c r="AD28" s="68">
        <v>15653</v>
      </c>
      <c r="AE28" s="344"/>
      <c r="AF28" s="345"/>
      <c r="AG28" s="347"/>
      <c r="AH28" s="349"/>
      <c r="AI28" s="163" t="s">
        <v>115</v>
      </c>
      <c r="AJ28" s="156">
        <v>15899</v>
      </c>
      <c r="AK28" s="163" t="s">
        <v>115</v>
      </c>
      <c r="AL28" s="46"/>
      <c r="AN28" s="141">
        <f t="shared" si="24"/>
        <v>35200</v>
      </c>
      <c r="AO28" s="339"/>
      <c r="AP28" s="68">
        <v>44693</v>
      </c>
      <c r="AQ28" s="339"/>
      <c r="AR28" s="340"/>
      <c r="AS28" s="84">
        <f>Y28</f>
        <v>51000</v>
      </c>
      <c r="AT28" s="339"/>
      <c r="AU28" s="86">
        <f>AD28+AP28</f>
        <v>60346</v>
      </c>
      <c r="AV28" s="339"/>
      <c r="AW28" s="340"/>
      <c r="AX28" s="362"/>
      <c r="AY28" s="364"/>
      <c r="AZ28" s="127"/>
      <c r="BA28" s="170">
        <v>46950</v>
      </c>
      <c r="BB28" s="166" t="s">
        <v>115</v>
      </c>
      <c r="BC28" s="374"/>
      <c r="BE28" s="141">
        <f t="shared" si="27"/>
        <v>34800</v>
      </c>
      <c r="BF28" s="339"/>
      <c r="BG28" s="68">
        <v>46537</v>
      </c>
      <c r="BH28" s="339"/>
      <c r="BI28" s="340"/>
      <c r="BJ28" s="84">
        <f>Z28</f>
        <v>85800</v>
      </c>
      <c r="BK28" s="339"/>
      <c r="BL28" s="191">
        <f>AU28+BG28</f>
        <v>106883</v>
      </c>
      <c r="BM28" s="339"/>
      <c r="BN28" s="340"/>
      <c r="BO28" s="351"/>
      <c r="BP28" s="353"/>
      <c r="BQ28" s="45"/>
      <c r="BR28" s="194">
        <v>48723</v>
      </c>
      <c r="BS28" s="194" t="s">
        <v>115</v>
      </c>
      <c r="BT28" s="360"/>
      <c r="BU28" s="14"/>
      <c r="BV28" s="143">
        <f t="shared" si="0"/>
        <v>31500</v>
      </c>
      <c r="BW28" s="335"/>
      <c r="BX28" s="20">
        <v>42751</v>
      </c>
      <c r="BY28" s="335"/>
      <c r="BZ28" s="307"/>
      <c r="CA28" s="31">
        <f>AA28</f>
        <v>117300</v>
      </c>
      <c r="CB28" s="335"/>
      <c r="CC28" s="379">
        <f>BL28+BX28</f>
        <v>149634</v>
      </c>
      <c r="CD28" s="331"/>
      <c r="CE28" s="293"/>
      <c r="CF28" s="295"/>
      <c r="CG28" s="297"/>
      <c r="CH28" s="45"/>
      <c r="CI28" s="196">
        <v>47720</v>
      </c>
      <c r="CJ28" s="204" t="s">
        <v>125</v>
      </c>
      <c r="CK28" s="367"/>
    </row>
    <row r="29" spans="1:89" s="4" customFormat="1" ht="238.5">
      <c r="A29" s="215"/>
      <c r="B29" s="217">
        <v>10</v>
      </c>
      <c r="C29" s="219" t="s">
        <v>186</v>
      </c>
      <c r="D29" s="221" t="s">
        <v>187</v>
      </c>
      <c r="E29" s="97" t="s">
        <v>188</v>
      </c>
      <c r="F29" s="208" t="s">
        <v>60</v>
      </c>
      <c r="G29" s="104" t="s">
        <v>189</v>
      </c>
      <c r="H29" s="74">
        <v>35</v>
      </c>
      <c r="I29" s="210">
        <f>IFERROR((H29/H30),"")</f>
        <v>3.54251012145749E-2</v>
      </c>
      <c r="J29" s="65">
        <v>300</v>
      </c>
      <c r="K29" s="210">
        <f>IFERROR((J29/J30),"")</f>
        <v>0.375</v>
      </c>
      <c r="L29" s="65">
        <v>320</v>
      </c>
      <c r="M29" s="210">
        <f>IFERROR((L29/L30),"")</f>
        <v>0.4</v>
      </c>
      <c r="N29" s="65">
        <v>65</v>
      </c>
      <c r="O29" s="210">
        <f>IFERROR((N29/N30),"")</f>
        <v>8.1250000000000003E-2</v>
      </c>
      <c r="P29" s="81"/>
      <c r="Q29" s="65">
        <v>300</v>
      </c>
      <c r="R29" s="65">
        <v>320</v>
      </c>
      <c r="S29" s="176">
        <v>700</v>
      </c>
      <c r="T29" s="234" t="s">
        <v>190</v>
      </c>
      <c r="U29" s="235"/>
      <c r="V29" s="235"/>
      <c r="W29" s="236"/>
      <c r="X29" s="81"/>
      <c r="Y29" s="240" t="s">
        <v>190</v>
      </c>
      <c r="Z29" s="235"/>
      <c r="AA29" s="236"/>
      <c r="AB29" s="140">
        <f t="shared" si="22"/>
        <v>35</v>
      </c>
      <c r="AC29" s="210">
        <f>IFERROR((AB29/AB30),"")</f>
        <v>3.54251012145749E-2</v>
      </c>
      <c r="AD29" s="67">
        <v>35</v>
      </c>
      <c r="AE29" s="343">
        <f t="shared" ref="AE29" si="86">IFERROR((AD29/AD30),"")</f>
        <v>3.54251012145749E-2</v>
      </c>
      <c r="AF29" s="345">
        <f t="shared" ref="AF29" si="87">IFERROR(AE29/AC29,0)</f>
        <v>1</v>
      </c>
      <c r="AG29" s="346" t="s">
        <v>191</v>
      </c>
      <c r="AH29" s="348" t="s">
        <v>192</v>
      </c>
      <c r="AI29" s="160" t="s">
        <v>115</v>
      </c>
      <c r="AJ29" s="155">
        <v>35</v>
      </c>
      <c r="AK29" s="160" t="s">
        <v>115</v>
      </c>
      <c r="AL29" s="44" t="s">
        <v>193</v>
      </c>
      <c r="AN29" s="140">
        <f t="shared" si="24"/>
        <v>300</v>
      </c>
      <c r="AO29" s="338">
        <f>IFERROR((AN29/AN30),"")</f>
        <v>0.375</v>
      </c>
      <c r="AP29" s="67">
        <v>444</v>
      </c>
      <c r="AQ29" s="338">
        <f t="shared" ref="AQ29" si="88">IFERROR((AP29/AP30),"")</f>
        <v>0.55430711610486894</v>
      </c>
      <c r="AR29" s="340">
        <f t="shared" ref="AR29" si="89">IFERROR(AQ29/AO29,0)</f>
        <v>1.4781523096129838</v>
      </c>
      <c r="AS29" s="83">
        <f>Q29</f>
        <v>300</v>
      </c>
      <c r="AT29" s="338">
        <f>IFERROR((AS29/AS30),"")</f>
        <v>0.375</v>
      </c>
      <c r="AU29" s="85">
        <f>AP29</f>
        <v>444</v>
      </c>
      <c r="AV29" s="338">
        <f t="shared" ref="AV29" si="90">IFERROR((AU29/AU30),"")</f>
        <v>0.55430711610486894</v>
      </c>
      <c r="AW29" s="340">
        <f t="shared" ref="AW29" si="91">IFERROR(AV29/AT29,0)</f>
        <v>1.4781523096129838</v>
      </c>
      <c r="AX29" s="368" t="s">
        <v>194</v>
      </c>
      <c r="AY29" s="363" t="s">
        <v>195</v>
      </c>
      <c r="AZ29" s="126"/>
      <c r="BA29" s="171">
        <v>548</v>
      </c>
      <c r="BB29" s="166" t="s">
        <v>115</v>
      </c>
      <c r="BC29" s="354"/>
      <c r="BE29" s="140">
        <f t="shared" si="27"/>
        <v>320</v>
      </c>
      <c r="BF29" s="338">
        <f>IFERROR((BE29/BE30),"")</f>
        <v>0.4</v>
      </c>
      <c r="BG29" s="67">
        <v>523</v>
      </c>
      <c r="BH29" s="338">
        <f t="shared" ref="BH29" si="92">IFERROR((BG29/BG30),"")</f>
        <v>0.70675675675675675</v>
      </c>
      <c r="BI29" s="340">
        <f t="shared" ref="BI29" si="93">IFERROR(BH29/BF29,0)</f>
        <v>1.7668918918918919</v>
      </c>
      <c r="BJ29" s="83">
        <f>R29</f>
        <v>320</v>
      </c>
      <c r="BK29" s="338">
        <f>IFERROR((BJ29/BJ30),"")</f>
        <v>0.4</v>
      </c>
      <c r="BL29" s="190">
        <f>BG29</f>
        <v>523</v>
      </c>
      <c r="BM29" s="338">
        <f t="shared" ref="BM29" si="94">IFERROR((BL29/BL30),"")</f>
        <v>0.70675675675675675</v>
      </c>
      <c r="BN29" s="340">
        <f t="shared" ref="BN29" si="95">IFERROR(BM29/BK29,0)</f>
        <v>1.7668918918918919</v>
      </c>
      <c r="BO29" s="350" t="s">
        <v>196</v>
      </c>
      <c r="BP29" s="352" t="s">
        <v>197</v>
      </c>
      <c r="BQ29" s="181" t="s">
        <v>198</v>
      </c>
      <c r="BR29" s="193">
        <v>700</v>
      </c>
      <c r="BS29" s="193" t="s">
        <v>115</v>
      </c>
      <c r="BT29" s="356"/>
      <c r="BU29" s="14"/>
      <c r="BV29" s="142">
        <f t="shared" si="0"/>
        <v>700</v>
      </c>
      <c r="BW29" s="334">
        <f>IFERROR((BV29/BV30),"")</f>
        <v>0.93333333333333335</v>
      </c>
      <c r="BX29" s="19">
        <v>630</v>
      </c>
      <c r="BY29" s="334">
        <f t="shared" ref="BY29" si="96">IFERROR((BX29/BX30),"")</f>
        <v>0.99212598425196852</v>
      </c>
      <c r="BZ29" s="307">
        <f t="shared" ref="BZ29" si="97">IFERROR(BY29/BW29,0)</f>
        <v>1.0629921259842519</v>
      </c>
      <c r="CA29" s="30">
        <f>S29</f>
        <v>700</v>
      </c>
      <c r="CB29" s="334">
        <f>IFERROR((CA29/CA30),"")</f>
        <v>0.93333333333333335</v>
      </c>
      <c r="CC29" s="378">
        <f>BX29</f>
        <v>630</v>
      </c>
      <c r="CD29" s="330">
        <f t="shared" ref="CD29" si="98">IFERROR((CC29/CC30),"")</f>
        <v>0.99212598425196852</v>
      </c>
      <c r="CE29" s="293">
        <f t="shared" ref="CE29" si="99">IFERROR(CD29/CB29,0)</f>
        <v>1.0629921259842519</v>
      </c>
      <c r="CF29" s="332" t="s">
        <v>199</v>
      </c>
      <c r="CG29" s="333" t="s">
        <v>200</v>
      </c>
      <c r="CH29" s="39"/>
      <c r="CI29" s="197">
        <v>723</v>
      </c>
      <c r="CJ29" s="204" t="s">
        <v>125</v>
      </c>
      <c r="CK29" s="354"/>
    </row>
    <row r="30" spans="1:89" s="4" customFormat="1" ht="238.5">
      <c r="A30" s="215"/>
      <c r="B30" s="218"/>
      <c r="C30" s="220"/>
      <c r="D30" s="222"/>
      <c r="E30" s="98" t="s">
        <v>201</v>
      </c>
      <c r="F30" s="209"/>
      <c r="G30" s="103" t="s">
        <v>202</v>
      </c>
      <c r="H30" s="75">
        <v>988</v>
      </c>
      <c r="I30" s="211"/>
      <c r="J30" s="66">
        <v>800</v>
      </c>
      <c r="K30" s="211"/>
      <c r="L30" s="66">
        <v>800</v>
      </c>
      <c r="M30" s="211"/>
      <c r="N30" s="66">
        <v>800</v>
      </c>
      <c r="O30" s="211"/>
      <c r="P30" s="82"/>
      <c r="Q30" s="66">
        <v>800</v>
      </c>
      <c r="R30" s="66">
        <v>800</v>
      </c>
      <c r="S30" s="177">
        <v>750</v>
      </c>
      <c r="T30" s="237"/>
      <c r="U30" s="238"/>
      <c r="V30" s="238"/>
      <c r="W30" s="239"/>
      <c r="X30" s="82"/>
      <c r="Y30" s="241"/>
      <c r="Z30" s="238"/>
      <c r="AA30" s="239"/>
      <c r="AB30" s="141">
        <f>H30</f>
        <v>988</v>
      </c>
      <c r="AC30" s="211"/>
      <c r="AD30" s="68">
        <v>988</v>
      </c>
      <c r="AE30" s="344"/>
      <c r="AF30" s="345"/>
      <c r="AG30" s="347"/>
      <c r="AH30" s="349"/>
      <c r="AI30" s="163" t="s">
        <v>115</v>
      </c>
      <c r="AJ30" s="156">
        <v>200</v>
      </c>
      <c r="AK30" s="163" t="s">
        <v>115</v>
      </c>
      <c r="AL30" s="46" t="s">
        <v>193</v>
      </c>
      <c r="AN30" s="141">
        <f t="shared" si="24"/>
        <v>800</v>
      </c>
      <c r="AO30" s="339"/>
      <c r="AP30" s="68">
        <v>801</v>
      </c>
      <c r="AQ30" s="339"/>
      <c r="AR30" s="340"/>
      <c r="AS30" s="84">
        <f>Q30</f>
        <v>800</v>
      </c>
      <c r="AT30" s="339"/>
      <c r="AU30" s="86">
        <f>AP30</f>
        <v>801</v>
      </c>
      <c r="AV30" s="339"/>
      <c r="AW30" s="340"/>
      <c r="AX30" s="369"/>
      <c r="AY30" s="364"/>
      <c r="AZ30" s="125"/>
      <c r="BA30" s="172">
        <v>801</v>
      </c>
      <c r="BB30" s="166" t="s">
        <v>115</v>
      </c>
      <c r="BC30" s="355"/>
      <c r="BE30" s="141">
        <f t="shared" si="27"/>
        <v>800</v>
      </c>
      <c r="BF30" s="339"/>
      <c r="BG30" s="68">
        <v>740</v>
      </c>
      <c r="BH30" s="339"/>
      <c r="BI30" s="340"/>
      <c r="BJ30" s="84">
        <f>R30</f>
        <v>800</v>
      </c>
      <c r="BK30" s="339"/>
      <c r="BL30" s="191">
        <f>BG30</f>
        <v>740</v>
      </c>
      <c r="BM30" s="339"/>
      <c r="BN30" s="340"/>
      <c r="BO30" s="351"/>
      <c r="BP30" s="353"/>
      <c r="BQ30" s="181" t="s">
        <v>198</v>
      </c>
      <c r="BR30" s="194">
        <v>740</v>
      </c>
      <c r="BS30" s="194" t="s">
        <v>115</v>
      </c>
      <c r="BT30" s="357"/>
      <c r="BU30" s="14"/>
      <c r="BV30" s="143">
        <f t="shared" si="0"/>
        <v>750</v>
      </c>
      <c r="BW30" s="335"/>
      <c r="BX30" s="20">
        <v>635</v>
      </c>
      <c r="BY30" s="335"/>
      <c r="BZ30" s="307"/>
      <c r="CA30" s="31">
        <f>S30</f>
        <v>750</v>
      </c>
      <c r="CB30" s="335"/>
      <c r="CC30" s="379">
        <f>BX30</f>
        <v>635</v>
      </c>
      <c r="CD30" s="331"/>
      <c r="CE30" s="293"/>
      <c r="CF30" s="295"/>
      <c r="CG30" s="297"/>
      <c r="CH30" s="45"/>
      <c r="CI30" s="197">
        <v>635</v>
      </c>
      <c r="CJ30" s="204" t="s">
        <v>125</v>
      </c>
      <c r="CK30" s="355"/>
    </row>
    <row r="31" spans="1:89" s="4" customFormat="1" ht="276.75" customHeight="1">
      <c r="A31" s="215"/>
      <c r="B31" s="217">
        <v>11</v>
      </c>
      <c r="C31" s="219" t="s">
        <v>203</v>
      </c>
      <c r="D31" s="221" t="s">
        <v>204</v>
      </c>
      <c r="E31" s="99" t="s">
        <v>205</v>
      </c>
      <c r="F31" s="208" t="s">
        <v>60</v>
      </c>
      <c r="G31" s="104" t="s">
        <v>206</v>
      </c>
      <c r="H31" s="74">
        <v>3233</v>
      </c>
      <c r="I31" s="210">
        <f>IFERROR((H31/H32),"")</f>
        <v>0.26413398692810458</v>
      </c>
      <c r="J31" s="65">
        <v>12599</v>
      </c>
      <c r="K31" s="210">
        <f>IFERROR((J31/J32),"")</f>
        <v>0.17215276354444217</v>
      </c>
      <c r="L31" s="65">
        <v>15818</v>
      </c>
      <c r="M31" s="210">
        <f>IFERROR((L31/L32),"")</f>
        <v>0.20025066146776216</v>
      </c>
      <c r="N31" s="65">
        <v>15811</v>
      </c>
      <c r="O31" s="210">
        <f>IFERROR((N31/N32),"")</f>
        <v>0.23918009227743742</v>
      </c>
      <c r="P31" s="81"/>
      <c r="Q31" s="65">
        <v>12599</v>
      </c>
      <c r="R31" s="65">
        <v>15818</v>
      </c>
      <c r="S31" s="65">
        <v>15811</v>
      </c>
      <c r="T31" s="118">
        <f t="shared" si="17"/>
        <v>3233</v>
      </c>
      <c r="U31" s="119">
        <f t="shared" si="18"/>
        <v>15832</v>
      </c>
      <c r="V31" s="119">
        <f t="shared" si="19"/>
        <v>31650</v>
      </c>
      <c r="W31" s="120">
        <f t="shared" si="20"/>
        <v>47461</v>
      </c>
      <c r="X31" s="81"/>
      <c r="Y31" s="119">
        <f>H31+Q31</f>
        <v>15832</v>
      </c>
      <c r="Z31" s="119">
        <f t="shared" ref="Z31:AA34" si="100">Y31+R31</f>
        <v>31650</v>
      </c>
      <c r="AA31" s="120">
        <f t="shared" si="100"/>
        <v>47461</v>
      </c>
      <c r="AB31" s="140">
        <f t="shared" si="22"/>
        <v>3233</v>
      </c>
      <c r="AC31" s="210">
        <f>IFERROR((AB31/AB32),"")</f>
        <v>0.26413398692810458</v>
      </c>
      <c r="AD31" s="67">
        <v>3043</v>
      </c>
      <c r="AE31" s="343">
        <f t="shared" ref="AE31" si="101">IFERROR((AD31/AD32),"")</f>
        <v>0.22510726438822312</v>
      </c>
      <c r="AF31" s="345">
        <f t="shared" ref="AF31" si="102">IFERROR(AE31/AC31,0)</f>
        <v>0.85224649431235722</v>
      </c>
      <c r="AG31" s="346" t="s">
        <v>144</v>
      </c>
      <c r="AH31" s="348" t="s">
        <v>207</v>
      </c>
      <c r="AI31" s="157" t="s">
        <v>124</v>
      </c>
      <c r="AJ31" s="151">
        <v>3025</v>
      </c>
      <c r="AK31" s="157" t="s">
        <v>208</v>
      </c>
      <c r="AL31" s="47"/>
      <c r="AN31" s="140">
        <f t="shared" si="24"/>
        <v>12599</v>
      </c>
      <c r="AO31" s="338">
        <f>IFERROR((AN31/AN32),"")</f>
        <v>0.17215276354444217</v>
      </c>
      <c r="AP31" s="67">
        <v>20612</v>
      </c>
      <c r="AQ31" s="338">
        <f t="shared" ref="AQ31" si="103">IFERROR((AP31/AP32),"")</f>
        <v>0.42356615909417833</v>
      </c>
      <c r="AR31" s="340">
        <f t="shared" ref="AR31" si="104">IFERROR(AQ31/AO31,0)</f>
        <v>2.4604087112713264</v>
      </c>
      <c r="AS31" s="83">
        <f>Y31</f>
        <v>15832</v>
      </c>
      <c r="AT31" s="338">
        <f>IFERROR((AS31/AS32),"")</f>
        <v>0.18533216271583261</v>
      </c>
      <c r="AU31" s="85">
        <f>AD31+AP31</f>
        <v>23655</v>
      </c>
      <c r="AV31" s="338">
        <f t="shared" ref="AV31" si="105">IFERROR((AU31/AU32),"")</f>
        <v>0.3804216722149853</v>
      </c>
      <c r="AW31" s="340">
        <f t="shared" ref="AW31" si="106">IFERROR(AV31/AT31,0)</f>
        <v>2.0526478871251337</v>
      </c>
      <c r="AX31" s="341" t="s">
        <v>116</v>
      </c>
      <c r="AY31" s="352" t="s">
        <v>209</v>
      </c>
      <c r="AZ31" s="128"/>
      <c r="BA31" s="171">
        <v>20574</v>
      </c>
      <c r="BB31" s="166" t="s">
        <v>115</v>
      </c>
      <c r="BC31" s="354"/>
      <c r="BE31" s="140">
        <f t="shared" si="27"/>
        <v>15818</v>
      </c>
      <c r="BF31" s="338">
        <f>IFERROR((BE31/BE32),"")</f>
        <v>0.20025066146776216</v>
      </c>
      <c r="BG31" s="67">
        <v>19998</v>
      </c>
      <c r="BH31" s="338">
        <f t="shared" ref="BH31" si="107">IFERROR((BG31/BG32),"")</f>
        <v>0.41102478727339992</v>
      </c>
      <c r="BI31" s="340">
        <f t="shared" ref="BI31" si="108">IFERROR(BH31/BF31,0)</f>
        <v>2.0525514585606985</v>
      </c>
      <c r="BJ31" s="83">
        <f>Z31</f>
        <v>31650</v>
      </c>
      <c r="BK31" s="338">
        <f>IFERROR((BJ31/BJ32),"")</f>
        <v>0.19249951342934996</v>
      </c>
      <c r="BL31" s="190">
        <f>AU31+BG31</f>
        <v>43653</v>
      </c>
      <c r="BM31" s="338">
        <f t="shared" ref="BM31" si="109">IFERROR((BL31/BL32),"")</f>
        <v>0.39385573149275949</v>
      </c>
      <c r="BN31" s="340">
        <f t="shared" ref="BN31" si="110">IFERROR(BM31/BK31,0)</f>
        <v>2.0460089715359726</v>
      </c>
      <c r="BO31" s="350" t="s">
        <v>118</v>
      </c>
      <c r="BP31" s="352" t="s">
        <v>210</v>
      </c>
      <c r="BQ31" s="43"/>
      <c r="BR31" s="187">
        <v>19902</v>
      </c>
      <c r="BS31" s="193" t="s">
        <v>115</v>
      </c>
      <c r="BT31" s="356"/>
      <c r="BU31" s="14"/>
      <c r="BV31" s="142">
        <f t="shared" si="0"/>
        <v>15811</v>
      </c>
      <c r="BW31" s="334">
        <f>IFERROR((BV31/BV32),"")</f>
        <v>0.44962320489122709</v>
      </c>
      <c r="BX31" s="19">
        <v>22474</v>
      </c>
      <c r="BY31" s="334">
        <f t="shared" ref="BY31" si="111">IFERROR((BX31/BX32),"")</f>
        <v>0.40786918567721092</v>
      </c>
      <c r="BZ31" s="307">
        <f t="shared" ref="BZ31" si="112">IFERROR(BY31/BW31,0)</f>
        <v>0.90713553313130868</v>
      </c>
      <c r="CA31" s="30">
        <f>AA31</f>
        <v>47461</v>
      </c>
      <c r="CB31" s="334">
        <f>IFERROR((CA31/CA32),"")</f>
        <v>0.23780319769917979</v>
      </c>
      <c r="CC31" s="378">
        <f>BL31+BX31</f>
        <v>66127</v>
      </c>
      <c r="CD31" s="330">
        <f t="shared" ref="CD31" si="113">IFERROR((CC31/CC32),"")</f>
        <v>0.39850906373541606</v>
      </c>
      <c r="CE31" s="293">
        <f t="shared" ref="CE31" si="114">IFERROR(CD31/CB31,0)</f>
        <v>1.6757935452135031</v>
      </c>
      <c r="CF31" s="332" t="s">
        <v>211</v>
      </c>
      <c r="CG31" s="333" t="s">
        <v>212</v>
      </c>
      <c r="CH31" s="43"/>
      <c r="CI31" s="196">
        <v>19902</v>
      </c>
      <c r="CJ31" s="204" t="s">
        <v>125</v>
      </c>
      <c r="CK31" s="354"/>
    </row>
    <row r="32" spans="1:89" s="4" customFormat="1" ht="276.75" customHeight="1">
      <c r="A32" s="215"/>
      <c r="B32" s="218"/>
      <c r="C32" s="220"/>
      <c r="D32" s="222"/>
      <c r="E32" s="98" t="s">
        <v>213</v>
      </c>
      <c r="F32" s="209"/>
      <c r="G32" s="103" t="s">
        <v>214</v>
      </c>
      <c r="H32" s="75">
        <v>12240</v>
      </c>
      <c r="I32" s="211"/>
      <c r="J32" s="66">
        <v>73185</v>
      </c>
      <c r="K32" s="211"/>
      <c r="L32" s="66">
        <v>78991</v>
      </c>
      <c r="M32" s="211"/>
      <c r="N32" s="66">
        <v>66105</v>
      </c>
      <c r="O32" s="211"/>
      <c r="P32" s="82"/>
      <c r="Q32" s="66">
        <v>73185</v>
      </c>
      <c r="R32" s="66">
        <v>78991</v>
      </c>
      <c r="S32" s="177">
        <v>35165</v>
      </c>
      <c r="T32" s="121">
        <f t="shared" si="17"/>
        <v>12240</v>
      </c>
      <c r="U32" s="122">
        <f t="shared" si="18"/>
        <v>85425</v>
      </c>
      <c r="V32" s="122">
        <f t="shared" si="19"/>
        <v>164416</v>
      </c>
      <c r="W32" s="123">
        <f t="shared" si="20"/>
        <v>230521</v>
      </c>
      <c r="X32" s="82"/>
      <c r="Y32" s="122">
        <f>H32+Q32</f>
        <v>85425</v>
      </c>
      <c r="Z32" s="122">
        <f t="shared" si="100"/>
        <v>164416</v>
      </c>
      <c r="AA32" s="123">
        <f t="shared" si="100"/>
        <v>199581</v>
      </c>
      <c r="AB32" s="141">
        <f t="shared" si="22"/>
        <v>12240</v>
      </c>
      <c r="AC32" s="211"/>
      <c r="AD32" s="68">
        <v>13518</v>
      </c>
      <c r="AE32" s="344"/>
      <c r="AF32" s="345"/>
      <c r="AG32" s="347"/>
      <c r="AH32" s="349"/>
      <c r="AI32" s="156" t="s">
        <v>115</v>
      </c>
      <c r="AJ32" s="156">
        <v>13423</v>
      </c>
      <c r="AK32" s="156" t="s">
        <v>115</v>
      </c>
      <c r="AL32" s="46"/>
      <c r="AN32" s="141">
        <f t="shared" si="24"/>
        <v>73185</v>
      </c>
      <c r="AO32" s="339"/>
      <c r="AP32" s="68">
        <v>48663</v>
      </c>
      <c r="AQ32" s="339"/>
      <c r="AR32" s="340"/>
      <c r="AS32" s="84">
        <f>Y32</f>
        <v>85425</v>
      </c>
      <c r="AT32" s="339"/>
      <c r="AU32" s="86">
        <f>AD32+AP32</f>
        <v>62181</v>
      </c>
      <c r="AV32" s="339"/>
      <c r="AW32" s="340"/>
      <c r="AX32" s="342"/>
      <c r="AY32" s="353"/>
      <c r="AZ32" s="129"/>
      <c r="BA32" s="172">
        <v>48566</v>
      </c>
      <c r="BB32" s="166" t="s">
        <v>115</v>
      </c>
      <c r="BC32" s="355"/>
      <c r="BE32" s="141">
        <f t="shared" si="27"/>
        <v>78991</v>
      </c>
      <c r="BF32" s="339"/>
      <c r="BG32" s="68">
        <v>48654</v>
      </c>
      <c r="BH32" s="339"/>
      <c r="BI32" s="340"/>
      <c r="BJ32" s="84">
        <f>Z32</f>
        <v>164416</v>
      </c>
      <c r="BK32" s="339"/>
      <c r="BL32" s="191">
        <f>AU32+BG32</f>
        <v>110835</v>
      </c>
      <c r="BM32" s="339"/>
      <c r="BN32" s="340"/>
      <c r="BO32" s="351"/>
      <c r="BP32" s="353"/>
      <c r="BQ32" s="181" t="s">
        <v>198</v>
      </c>
      <c r="BR32" s="194">
        <v>48493</v>
      </c>
      <c r="BS32" s="194" t="s">
        <v>115</v>
      </c>
      <c r="BT32" s="357"/>
      <c r="BU32" s="14"/>
      <c r="BV32" s="143">
        <f t="shared" si="0"/>
        <v>35165</v>
      </c>
      <c r="BW32" s="335"/>
      <c r="BX32" s="20">
        <v>55101</v>
      </c>
      <c r="BY32" s="335"/>
      <c r="BZ32" s="307"/>
      <c r="CA32" s="31">
        <f>AA32</f>
        <v>199581</v>
      </c>
      <c r="CB32" s="335"/>
      <c r="CC32" s="379">
        <f>BL32+BX32</f>
        <v>165936</v>
      </c>
      <c r="CD32" s="331"/>
      <c r="CE32" s="293"/>
      <c r="CF32" s="295"/>
      <c r="CG32" s="297"/>
      <c r="CH32" s="45"/>
      <c r="CI32" s="196">
        <v>52721</v>
      </c>
      <c r="CJ32" s="204" t="s">
        <v>125</v>
      </c>
      <c r="CK32" s="355"/>
    </row>
    <row r="33" spans="1:89" s="4" customFormat="1" ht="276.75" customHeight="1">
      <c r="A33" s="215"/>
      <c r="B33" s="223">
        <v>12</v>
      </c>
      <c r="C33" s="219" t="s">
        <v>215</v>
      </c>
      <c r="D33" s="221" t="s">
        <v>216</v>
      </c>
      <c r="E33" s="99" t="s">
        <v>217</v>
      </c>
      <c r="F33" s="208" t="s">
        <v>60</v>
      </c>
      <c r="G33" s="104" t="s">
        <v>218</v>
      </c>
      <c r="H33" s="74">
        <v>9007</v>
      </c>
      <c r="I33" s="210">
        <f>IFERROR((H33/H34),"")</f>
        <v>0.73586601307189548</v>
      </c>
      <c r="J33" s="65">
        <v>60586</v>
      </c>
      <c r="K33" s="210">
        <f>IFERROR((J33/J34),"")</f>
        <v>0.8278472364555578</v>
      </c>
      <c r="L33" s="65">
        <v>63173</v>
      </c>
      <c r="M33" s="210">
        <f>IFERROR((L33/L34),"")</f>
        <v>0.79974933853223784</v>
      </c>
      <c r="N33" s="65">
        <v>50294</v>
      </c>
      <c r="O33" s="210">
        <f>IFERROR((N33/N34),"")</f>
        <v>0.76081990772256258</v>
      </c>
      <c r="P33" s="81"/>
      <c r="Q33" s="65">
        <v>60586</v>
      </c>
      <c r="R33" s="65">
        <v>63173</v>
      </c>
      <c r="S33" s="182">
        <v>19354</v>
      </c>
      <c r="T33" s="118">
        <f t="shared" si="17"/>
        <v>9007</v>
      </c>
      <c r="U33" s="119">
        <f t="shared" si="18"/>
        <v>69593</v>
      </c>
      <c r="V33" s="119">
        <f t="shared" si="19"/>
        <v>132766</v>
      </c>
      <c r="W33" s="120">
        <f t="shared" si="20"/>
        <v>183060</v>
      </c>
      <c r="X33" s="81"/>
      <c r="Y33" s="119">
        <f>H33+Q33</f>
        <v>69593</v>
      </c>
      <c r="Z33" s="119">
        <f t="shared" si="100"/>
        <v>132766</v>
      </c>
      <c r="AA33" s="120">
        <f t="shared" si="100"/>
        <v>152120</v>
      </c>
      <c r="AB33" s="140">
        <f t="shared" si="22"/>
        <v>9007</v>
      </c>
      <c r="AC33" s="210">
        <f>IFERROR((AB33/AB34),"")</f>
        <v>0.73586601307189548</v>
      </c>
      <c r="AD33" s="67">
        <v>10475</v>
      </c>
      <c r="AE33" s="343">
        <f t="shared" ref="AE33" si="115">IFERROR((AD33/AD34),"")</f>
        <v>0.77489273561177685</v>
      </c>
      <c r="AF33" s="345">
        <f t="shared" ref="AF33" si="116">IFERROR(AE33/AC33,0)</f>
        <v>1.053035093137354</v>
      </c>
      <c r="AG33" s="346" t="s">
        <v>144</v>
      </c>
      <c r="AH33" s="348" t="s">
        <v>219</v>
      </c>
      <c r="AI33" s="151" t="s">
        <v>115</v>
      </c>
      <c r="AJ33" s="151">
        <v>10396</v>
      </c>
      <c r="AK33" s="151" t="s">
        <v>115</v>
      </c>
      <c r="AL33" s="41"/>
      <c r="AN33" s="140">
        <f t="shared" si="24"/>
        <v>60586</v>
      </c>
      <c r="AO33" s="338">
        <f>IFERROR((AN33/AN34),"")</f>
        <v>0.8278472364555578</v>
      </c>
      <c r="AP33" s="67">
        <v>28051</v>
      </c>
      <c r="AQ33" s="338">
        <f t="shared" ref="AQ33" si="117">IFERROR((AP33/AP34),"")</f>
        <v>0.57643384090582173</v>
      </c>
      <c r="AR33" s="340">
        <f t="shared" ref="AR33" si="118">IFERROR(AQ33/AO33,0)</f>
        <v>0.69630460249385273</v>
      </c>
      <c r="AS33" s="83">
        <f>Y33</f>
        <v>69593</v>
      </c>
      <c r="AT33" s="338">
        <f>IFERROR((AS33/AS34),"")</f>
        <v>0.81466783728416736</v>
      </c>
      <c r="AU33" s="85">
        <f>AD33+AP33</f>
        <v>38526</v>
      </c>
      <c r="AV33" s="338">
        <f t="shared" ref="AV33" si="119">IFERROR((AU33/AU34),"")</f>
        <v>0.61957832778501476</v>
      </c>
      <c r="AW33" s="340">
        <f t="shared" ref="AW33" si="120">IFERROR(AV33/AT33,0)</f>
        <v>0.76052876943133485</v>
      </c>
      <c r="AX33" s="341" t="s">
        <v>220</v>
      </c>
      <c r="AY33" s="352" t="s">
        <v>221</v>
      </c>
      <c r="AZ33" s="128"/>
      <c r="BA33" s="171">
        <v>27992</v>
      </c>
      <c r="BB33" s="166" t="s">
        <v>115</v>
      </c>
      <c r="BC33" s="354"/>
      <c r="BE33" s="140">
        <f t="shared" si="27"/>
        <v>63173</v>
      </c>
      <c r="BF33" s="338">
        <f>IFERROR((BE33/BE34),"")</f>
        <v>0.79974933853223784</v>
      </c>
      <c r="BG33" s="67">
        <v>28656</v>
      </c>
      <c r="BH33" s="338">
        <f t="shared" ref="BH33" si="121">IFERROR((BG33/BG34),"")</f>
        <v>0.58897521272660003</v>
      </c>
      <c r="BI33" s="340">
        <f t="shared" ref="BI33" si="122">IFERROR(BH33/BF33,0)</f>
        <v>0.73644976538215479</v>
      </c>
      <c r="BJ33" s="83">
        <f>Z33</f>
        <v>132766</v>
      </c>
      <c r="BK33" s="338">
        <f>IFERROR((BJ33/BJ34),"")</f>
        <v>0.8075004865706501</v>
      </c>
      <c r="BL33" s="190">
        <f>AU33+BG33</f>
        <v>67182</v>
      </c>
      <c r="BM33" s="338">
        <f t="shared" ref="BM33" si="123">IFERROR((BL33/BL34),"")</f>
        <v>0.60614426850724046</v>
      </c>
      <c r="BN33" s="340">
        <f t="shared" ref="BN33" si="124">IFERROR(BM33/BK33,0)</f>
        <v>0.75064260466449573</v>
      </c>
      <c r="BO33" s="350" t="s">
        <v>222</v>
      </c>
      <c r="BP33" s="352" t="s">
        <v>223</v>
      </c>
      <c r="BQ33" s="181" t="s">
        <v>198</v>
      </c>
      <c r="BR33" s="187">
        <v>28591</v>
      </c>
      <c r="BS33" s="193" t="s">
        <v>115</v>
      </c>
      <c r="BT33" s="356"/>
      <c r="BU33" s="14"/>
      <c r="BV33" s="142">
        <f t="shared" si="0"/>
        <v>19354</v>
      </c>
      <c r="BW33" s="334">
        <f>IFERROR((BV33/BV34),"")</f>
        <v>0.55037679510877291</v>
      </c>
      <c r="BX33" s="19">
        <v>32627</v>
      </c>
      <c r="BY33" s="334">
        <f t="shared" ref="BY33" si="125">IFERROR((BX33/BX34),"")</f>
        <v>0.59213081432278902</v>
      </c>
      <c r="BZ33" s="307">
        <f t="shared" ref="BZ33" si="126">IFERROR(BY33/BW33,0)</f>
        <v>1.0758644252175713</v>
      </c>
      <c r="CA33" s="30">
        <f>AA33</f>
        <v>152120</v>
      </c>
      <c r="CB33" s="334">
        <f>IFERROR((CA33/CA34),"")</f>
        <v>0.76219680230082021</v>
      </c>
      <c r="CC33" s="378">
        <f>BL33+BX33</f>
        <v>99809</v>
      </c>
      <c r="CD33" s="330">
        <f t="shared" ref="CD33" si="127">IFERROR((CC33/CC34),"")</f>
        <v>0.60149093626458394</v>
      </c>
      <c r="CE33" s="293">
        <f t="shared" ref="CE33" si="128">IFERROR(CD33/CB33,0)</f>
        <v>0.7891543685946748</v>
      </c>
      <c r="CF33" s="332" t="s">
        <v>224</v>
      </c>
      <c r="CG33" s="333" t="s">
        <v>225</v>
      </c>
      <c r="CH33" s="39"/>
      <c r="CI33" s="196">
        <v>31343</v>
      </c>
      <c r="CJ33" s="204" t="s">
        <v>125</v>
      </c>
      <c r="CK33" s="354"/>
    </row>
    <row r="34" spans="1:89" s="4" customFormat="1" ht="276.75" customHeight="1">
      <c r="A34" s="216"/>
      <c r="B34" s="224"/>
      <c r="C34" s="220"/>
      <c r="D34" s="222"/>
      <c r="E34" s="98" t="s">
        <v>226</v>
      </c>
      <c r="F34" s="209"/>
      <c r="G34" s="103" t="s">
        <v>214</v>
      </c>
      <c r="H34" s="75">
        <v>12240</v>
      </c>
      <c r="I34" s="211"/>
      <c r="J34" s="66">
        <v>73185</v>
      </c>
      <c r="K34" s="211"/>
      <c r="L34" s="66">
        <v>78991</v>
      </c>
      <c r="M34" s="211"/>
      <c r="N34" s="66">
        <v>66105</v>
      </c>
      <c r="O34" s="211"/>
      <c r="P34" s="82"/>
      <c r="Q34" s="66">
        <v>73185</v>
      </c>
      <c r="R34" s="66">
        <v>78991</v>
      </c>
      <c r="S34" s="177">
        <v>35165</v>
      </c>
      <c r="T34" s="121">
        <f t="shared" si="17"/>
        <v>12240</v>
      </c>
      <c r="U34" s="122">
        <f t="shared" si="18"/>
        <v>85425</v>
      </c>
      <c r="V34" s="122">
        <f t="shared" si="19"/>
        <v>164416</v>
      </c>
      <c r="W34" s="123">
        <f t="shared" si="20"/>
        <v>230521</v>
      </c>
      <c r="X34" s="82"/>
      <c r="Y34" s="122">
        <f>H34+Q34</f>
        <v>85425</v>
      </c>
      <c r="Z34" s="122">
        <f t="shared" si="100"/>
        <v>164416</v>
      </c>
      <c r="AA34" s="123">
        <f t="shared" si="100"/>
        <v>199581</v>
      </c>
      <c r="AB34" s="141">
        <f t="shared" si="22"/>
        <v>12240</v>
      </c>
      <c r="AC34" s="211"/>
      <c r="AD34" s="68">
        <v>13518</v>
      </c>
      <c r="AE34" s="344"/>
      <c r="AF34" s="345"/>
      <c r="AG34" s="347"/>
      <c r="AH34" s="349"/>
      <c r="AI34" s="156" t="s">
        <v>115</v>
      </c>
      <c r="AJ34" s="156">
        <v>13423</v>
      </c>
      <c r="AK34" s="156" t="s">
        <v>115</v>
      </c>
      <c r="AL34" s="46"/>
      <c r="AN34" s="141">
        <f t="shared" si="24"/>
        <v>73185</v>
      </c>
      <c r="AO34" s="339"/>
      <c r="AP34" s="68">
        <v>48663</v>
      </c>
      <c r="AQ34" s="339"/>
      <c r="AR34" s="340"/>
      <c r="AS34" s="84">
        <f>Y34</f>
        <v>85425</v>
      </c>
      <c r="AT34" s="339"/>
      <c r="AU34" s="86">
        <f>AD34+AP34</f>
        <v>62181</v>
      </c>
      <c r="AV34" s="339"/>
      <c r="AW34" s="340"/>
      <c r="AX34" s="342"/>
      <c r="AY34" s="353"/>
      <c r="AZ34" s="129"/>
      <c r="BA34" s="172">
        <v>48566</v>
      </c>
      <c r="BB34" s="166" t="s">
        <v>115</v>
      </c>
      <c r="BC34" s="355"/>
      <c r="BE34" s="141">
        <f t="shared" si="27"/>
        <v>78991</v>
      </c>
      <c r="BF34" s="339"/>
      <c r="BG34" s="68">
        <v>48654</v>
      </c>
      <c r="BH34" s="339"/>
      <c r="BI34" s="340"/>
      <c r="BJ34" s="84">
        <f>Z34</f>
        <v>164416</v>
      </c>
      <c r="BK34" s="339"/>
      <c r="BL34" s="191">
        <f>AU34+BG34</f>
        <v>110835</v>
      </c>
      <c r="BM34" s="339"/>
      <c r="BN34" s="340"/>
      <c r="BO34" s="351"/>
      <c r="BP34" s="353"/>
      <c r="BQ34" s="181" t="s">
        <v>198</v>
      </c>
      <c r="BR34" s="194">
        <v>48493</v>
      </c>
      <c r="BS34" s="194" t="s">
        <v>115</v>
      </c>
      <c r="BT34" s="357"/>
      <c r="BU34" s="14"/>
      <c r="BV34" s="143">
        <f t="shared" si="0"/>
        <v>35165</v>
      </c>
      <c r="BW34" s="335"/>
      <c r="BX34" s="20">
        <v>55101</v>
      </c>
      <c r="BY34" s="335"/>
      <c r="BZ34" s="307"/>
      <c r="CA34" s="31">
        <f>AA34</f>
        <v>199581</v>
      </c>
      <c r="CB34" s="335"/>
      <c r="CC34" s="379">
        <f>BL34+BX34</f>
        <v>165936</v>
      </c>
      <c r="CD34" s="331"/>
      <c r="CE34" s="293"/>
      <c r="CF34" s="295"/>
      <c r="CG34" s="297"/>
      <c r="CH34" s="45"/>
      <c r="CI34" s="196">
        <v>52721</v>
      </c>
      <c r="CJ34" s="204" t="s">
        <v>125</v>
      </c>
      <c r="CK34" s="355"/>
    </row>
    <row r="35" spans="1:89" s="4" customFormat="1" ht="57.6" customHeight="1">
      <c r="A35" s="95"/>
      <c r="B35" s="55"/>
      <c r="C35" s="53"/>
      <c r="D35" s="53"/>
      <c r="E35" s="53"/>
      <c r="F35" s="96"/>
      <c r="G35" s="96"/>
      <c r="H35" s="54"/>
      <c r="I35" s="54"/>
      <c r="J35" s="54"/>
      <c r="K35" s="54"/>
      <c r="L35" s="54"/>
      <c r="M35" s="54"/>
      <c r="N35" s="54"/>
      <c r="O35" s="54"/>
      <c r="P35" s="54"/>
      <c r="Q35" s="54"/>
      <c r="R35" s="54"/>
      <c r="S35" s="54"/>
      <c r="T35" s="54"/>
      <c r="U35" s="54"/>
      <c r="V35" s="54"/>
      <c r="W35" s="54"/>
      <c r="X35" s="54"/>
      <c r="Y35" s="54"/>
      <c r="Z35" s="54"/>
      <c r="AA35" s="54"/>
      <c r="AB35" s="54"/>
      <c r="AC35" s="54"/>
      <c r="AD35" s="54"/>
      <c r="AE35" s="56"/>
      <c r="AF35" s="57"/>
      <c r="AG35" s="58"/>
      <c r="AH35" s="58"/>
      <c r="AI35" s="59"/>
      <c r="AJ35" s="59"/>
      <c r="AK35" s="59"/>
      <c r="AL35" s="59"/>
      <c r="AN35" s="54">
        <f>AN31+AN33</f>
        <v>73185</v>
      </c>
      <c r="AO35" s="61"/>
      <c r="AP35" s="54">
        <f>AP31+AP33</f>
        <v>48663</v>
      </c>
      <c r="AQ35" s="61"/>
      <c r="AR35" s="57"/>
      <c r="AS35" s="54"/>
      <c r="AT35" s="61"/>
      <c r="AU35" s="54">
        <f>AU31+AU33</f>
        <v>62181</v>
      </c>
      <c r="AV35" s="61"/>
      <c r="AW35" s="57"/>
      <c r="AX35" s="60"/>
      <c r="AY35" s="60"/>
      <c r="AZ35" s="59"/>
      <c r="BA35" s="54">
        <f>BA31+BA33</f>
        <v>48566</v>
      </c>
      <c r="BB35" s="59"/>
      <c r="BC35" s="60"/>
      <c r="BE35" s="54"/>
      <c r="BF35" s="61"/>
      <c r="BG35" s="54">
        <f>BG31+BG33</f>
        <v>48654</v>
      </c>
      <c r="BH35" s="61"/>
      <c r="BI35" s="57"/>
      <c r="BJ35" s="54">
        <f>BJ31+BJ33</f>
        <v>164416</v>
      </c>
      <c r="BK35" s="61"/>
      <c r="BL35" s="54">
        <f>BL31+BL33</f>
        <v>110835</v>
      </c>
      <c r="BM35" s="61"/>
      <c r="BN35" s="57"/>
      <c r="BO35" s="62"/>
      <c r="BP35" s="62"/>
      <c r="BQ35" s="59"/>
      <c r="BR35" s="54">
        <f>BR31+BR33</f>
        <v>48493</v>
      </c>
      <c r="BS35" s="59"/>
      <c r="BT35" s="60"/>
      <c r="BU35" s="14"/>
      <c r="BV35" s="54"/>
      <c r="BW35" s="61"/>
      <c r="BX35" s="54">
        <f>BX31+BX33</f>
        <v>55101</v>
      </c>
      <c r="BY35" s="61"/>
      <c r="BZ35" s="57"/>
      <c r="CA35" s="54">
        <f>CA31+CA33</f>
        <v>199581</v>
      </c>
      <c r="CB35" s="61"/>
      <c r="CC35" s="54">
        <f>CC31+CC33</f>
        <v>165936</v>
      </c>
      <c r="CD35" s="63"/>
      <c r="CE35" s="64"/>
      <c r="CF35" s="60"/>
      <c r="CG35" s="60"/>
      <c r="CH35" s="59"/>
      <c r="CI35" s="59"/>
      <c r="CJ35" s="59"/>
      <c r="CK35" s="60"/>
    </row>
    <row r="36" spans="1:89" ht="80.25" customHeight="1">
      <c r="E36" s="5"/>
      <c r="H36" s="150">
        <f>H31+H33</f>
        <v>12240</v>
      </c>
      <c r="I36" s="150"/>
      <c r="J36" s="21">
        <f t="shared" ref="J36:AD36" si="129">J31+J33</f>
        <v>73185</v>
      </c>
      <c r="K36" s="21"/>
      <c r="L36" s="21">
        <f t="shared" si="129"/>
        <v>78991</v>
      </c>
      <c r="M36" s="21"/>
      <c r="N36" s="21">
        <f t="shared" si="129"/>
        <v>66105</v>
      </c>
      <c r="O36" s="21"/>
      <c r="P36" s="21">
        <f t="shared" si="129"/>
        <v>0</v>
      </c>
      <c r="Q36" s="21">
        <f t="shared" si="129"/>
        <v>73185</v>
      </c>
      <c r="R36" s="21">
        <f t="shared" si="129"/>
        <v>78991</v>
      </c>
      <c r="S36" s="21">
        <f t="shared" si="129"/>
        <v>35165</v>
      </c>
      <c r="T36" s="21">
        <f t="shared" si="129"/>
        <v>12240</v>
      </c>
      <c r="U36" s="21">
        <f t="shared" si="129"/>
        <v>85425</v>
      </c>
      <c r="V36" s="21">
        <f t="shared" si="129"/>
        <v>164416</v>
      </c>
      <c r="W36" s="21">
        <f t="shared" si="129"/>
        <v>230521</v>
      </c>
      <c r="X36" s="21">
        <f t="shared" si="129"/>
        <v>0</v>
      </c>
      <c r="Y36" s="21">
        <f t="shared" si="129"/>
        <v>85425</v>
      </c>
      <c r="Z36" s="21">
        <f t="shared" si="129"/>
        <v>164416</v>
      </c>
      <c r="AA36" s="21">
        <f t="shared" si="129"/>
        <v>199581</v>
      </c>
      <c r="AB36" s="21">
        <f t="shared" si="129"/>
        <v>12240</v>
      </c>
      <c r="AC36" s="21"/>
      <c r="AD36" s="21">
        <f t="shared" si="129"/>
        <v>13518</v>
      </c>
      <c r="AE36" s="21"/>
      <c r="AF36" s="21"/>
    </row>
    <row r="37" spans="1:89" ht="52.5">
      <c r="A37" s="365" t="s">
        <v>227</v>
      </c>
      <c r="B37" s="365"/>
      <c r="C37" s="365"/>
      <c r="D37" s="365"/>
      <c r="E37" s="365"/>
      <c r="H37" s="14" t="b">
        <f>H32=H36</f>
        <v>1</v>
      </c>
      <c r="J37" s="14" t="b">
        <f t="shared" ref="J37:AD37" si="130">J32=J36</f>
        <v>1</v>
      </c>
      <c r="L37" s="14" t="b">
        <f t="shared" si="130"/>
        <v>1</v>
      </c>
      <c r="N37" s="14" t="b">
        <f t="shared" si="130"/>
        <v>1</v>
      </c>
      <c r="P37" s="14" t="b">
        <f t="shared" si="130"/>
        <v>1</v>
      </c>
      <c r="Q37" s="14" t="b">
        <f t="shared" si="130"/>
        <v>1</v>
      </c>
      <c r="R37" s="14" t="b">
        <f t="shared" si="130"/>
        <v>1</v>
      </c>
      <c r="S37" s="14" t="b">
        <f t="shared" si="130"/>
        <v>1</v>
      </c>
      <c r="T37" s="14" t="b">
        <f t="shared" si="130"/>
        <v>1</v>
      </c>
      <c r="U37" s="14" t="b">
        <f t="shared" si="130"/>
        <v>1</v>
      </c>
      <c r="V37" s="14" t="b">
        <f t="shared" si="130"/>
        <v>1</v>
      </c>
      <c r="W37" s="14" t="b">
        <f t="shared" si="130"/>
        <v>1</v>
      </c>
      <c r="X37" s="14" t="b">
        <f t="shared" si="130"/>
        <v>1</v>
      </c>
      <c r="Y37" s="14" t="b">
        <f t="shared" si="130"/>
        <v>1</v>
      </c>
      <c r="Z37" s="14" t="b">
        <f t="shared" si="130"/>
        <v>1</v>
      </c>
      <c r="AA37" s="14" t="b">
        <f t="shared" si="130"/>
        <v>1</v>
      </c>
      <c r="AB37" s="14" t="b">
        <f t="shared" si="130"/>
        <v>1</v>
      </c>
      <c r="AD37" s="14" t="b">
        <f t="shared" si="130"/>
        <v>1</v>
      </c>
    </row>
    <row r="38" spans="1:89" ht="51.75"/>
  </sheetData>
  <sheetProtection formatCells="0" formatColumns="0" formatRows="0"/>
  <mergeCells count="450">
    <mergeCell ref="CD29:CD30"/>
    <mergeCell ref="AQ29:AQ30"/>
    <mergeCell ref="AR29:AR30"/>
    <mergeCell ref="AT29:AT30"/>
    <mergeCell ref="AX29:AX30"/>
    <mergeCell ref="BV8:CK8"/>
    <mergeCell ref="BE8:BT8"/>
    <mergeCell ref="CK9:CK10"/>
    <mergeCell ref="CK19:CK20"/>
    <mergeCell ref="CK21:CK22"/>
    <mergeCell ref="CK23:CK24"/>
    <mergeCell ref="CK25:CK26"/>
    <mergeCell ref="BC27:BC28"/>
    <mergeCell ref="BC29:BC30"/>
    <mergeCell ref="BT9:BT10"/>
    <mergeCell ref="CJ9:CJ10"/>
    <mergeCell ref="CG25:CG26"/>
    <mergeCell ref="CF29:CF30"/>
    <mergeCell ref="CG29:CG30"/>
    <mergeCell ref="CG27:CG28"/>
    <mergeCell ref="CB27:CB28"/>
    <mergeCell ref="CD27:CD28"/>
    <mergeCell ref="CE27:CE28"/>
    <mergeCell ref="CD25:CD26"/>
    <mergeCell ref="A37:E37"/>
    <mergeCell ref="CK27:CK28"/>
    <mergeCell ref="CK29:CK30"/>
    <mergeCell ref="CK31:CK32"/>
    <mergeCell ref="CK33:CK34"/>
    <mergeCell ref="BC31:BC32"/>
    <mergeCell ref="BC33:BC34"/>
    <mergeCell ref="CF31:CF32"/>
    <mergeCell ref="CD33:CD34"/>
    <mergeCell ref="D33:D34"/>
    <mergeCell ref="F33:F34"/>
    <mergeCell ref="AC33:AC34"/>
    <mergeCell ref="AV31:AV32"/>
    <mergeCell ref="AW31:AW32"/>
    <mergeCell ref="BT31:BT32"/>
    <mergeCell ref="BK31:BK32"/>
    <mergeCell ref="BM31:BM32"/>
    <mergeCell ref="BN31:BN32"/>
    <mergeCell ref="BO31:BO32"/>
    <mergeCell ref="CE31:CE32"/>
    <mergeCell ref="CD31:CD32"/>
    <mergeCell ref="AX31:AX32"/>
    <mergeCell ref="AO31:AO32"/>
    <mergeCell ref="CE29:CE30"/>
    <mergeCell ref="AQ33:AQ34"/>
    <mergeCell ref="AQ31:AQ32"/>
    <mergeCell ref="AR31:AR32"/>
    <mergeCell ref="BP25:BP26"/>
    <mergeCell ref="BW25:BW26"/>
    <mergeCell ref="BY25:BY26"/>
    <mergeCell ref="BZ25:BZ26"/>
    <mergeCell ref="BH25:BH26"/>
    <mergeCell ref="BI25:BI26"/>
    <mergeCell ref="BK25:BK26"/>
    <mergeCell ref="BM25:BM26"/>
    <mergeCell ref="BN25:BN26"/>
    <mergeCell ref="BO25:BO26"/>
    <mergeCell ref="AT31:AT32"/>
    <mergeCell ref="BW31:BW32"/>
    <mergeCell ref="AY31:AY32"/>
    <mergeCell ref="BF31:BF32"/>
    <mergeCell ref="BH31:BH32"/>
    <mergeCell ref="BI31:BI32"/>
    <mergeCell ref="BK27:BK28"/>
    <mergeCell ref="BM27:BM28"/>
    <mergeCell ref="AT27:AT28"/>
    <mergeCell ref="AQ27:AQ28"/>
    <mergeCell ref="AR27:AR28"/>
    <mergeCell ref="AR33:AR34"/>
    <mergeCell ref="BT33:BT34"/>
    <mergeCell ref="BW33:BW34"/>
    <mergeCell ref="AT33:AT34"/>
    <mergeCell ref="AV33:AV34"/>
    <mergeCell ref="AW33:AW34"/>
    <mergeCell ref="AY33:AY34"/>
    <mergeCell ref="BF33:BF34"/>
    <mergeCell ref="BH33:BH34"/>
    <mergeCell ref="BI33:BI34"/>
    <mergeCell ref="AE29:AE30"/>
    <mergeCell ref="CE33:CE34"/>
    <mergeCell ref="CF33:CF34"/>
    <mergeCell ref="CG33:CG34"/>
    <mergeCell ref="BY31:BY32"/>
    <mergeCell ref="BZ31:BZ32"/>
    <mergeCell ref="CB31:CB32"/>
    <mergeCell ref="AX33:AX34"/>
    <mergeCell ref="CG31:CG32"/>
    <mergeCell ref="AV29:AV30"/>
    <mergeCell ref="AW29:AW30"/>
    <mergeCell ref="AE33:AE34"/>
    <mergeCell ref="AF33:AF34"/>
    <mergeCell ref="AG33:AG34"/>
    <mergeCell ref="AH33:AH34"/>
    <mergeCell ref="AO33:AO34"/>
    <mergeCell ref="BY33:BY34"/>
    <mergeCell ref="BZ33:BZ34"/>
    <mergeCell ref="CB33:CB34"/>
    <mergeCell ref="BK33:BK34"/>
    <mergeCell ref="BM33:BM34"/>
    <mergeCell ref="BN33:BN34"/>
    <mergeCell ref="BO33:BO34"/>
    <mergeCell ref="BP33:BP34"/>
    <mergeCell ref="CF27:CF28"/>
    <mergeCell ref="AC31:AC32"/>
    <mergeCell ref="BW29:BW30"/>
    <mergeCell ref="BY29:BY30"/>
    <mergeCell ref="BZ29:BZ30"/>
    <mergeCell ref="CB29:CB30"/>
    <mergeCell ref="BT29:BT30"/>
    <mergeCell ref="BK29:BK30"/>
    <mergeCell ref="BM29:BM30"/>
    <mergeCell ref="BN29:BN30"/>
    <mergeCell ref="BO29:BO30"/>
    <mergeCell ref="BP29:BP30"/>
    <mergeCell ref="AY29:AY30"/>
    <mergeCell ref="BF29:BF30"/>
    <mergeCell ref="BH29:BH30"/>
    <mergeCell ref="BI29:BI30"/>
    <mergeCell ref="AO29:AO30"/>
    <mergeCell ref="AE31:AE32"/>
    <mergeCell ref="AF31:AF32"/>
    <mergeCell ref="AG31:AG32"/>
    <mergeCell ref="AH31:AH32"/>
    <mergeCell ref="BP31:BP32"/>
    <mergeCell ref="AC29:AC30"/>
    <mergeCell ref="BW27:BW28"/>
    <mergeCell ref="CB25:CB26"/>
    <mergeCell ref="AF29:AF30"/>
    <mergeCell ref="AG29:AG30"/>
    <mergeCell ref="AH29:AH30"/>
    <mergeCell ref="BT27:BT28"/>
    <mergeCell ref="AV27:AV28"/>
    <mergeCell ref="AW27:AW28"/>
    <mergeCell ref="AX27:AX28"/>
    <mergeCell ref="AY27:AY28"/>
    <mergeCell ref="BF27:BF28"/>
    <mergeCell ref="AC27:AC28"/>
    <mergeCell ref="AE27:AE28"/>
    <mergeCell ref="AF27:AF28"/>
    <mergeCell ref="AQ25:AQ26"/>
    <mergeCell ref="AR25:AR26"/>
    <mergeCell ref="AC25:AC26"/>
    <mergeCell ref="AE25:AE26"/>
    <mergeCell ref="AF25:AF26"/>
    <mergeCell ref="AG25:AG26"/>
    <mergeCell ref="AH25:AH26"/>
    <mergeCell ref="AO25:AO26"/>
    <mergeCell ref="AO27:AO28"/>
    <mergeCell ref="AC23:AC24"/>
    <mergeCell ref="BH23:BH24"/>
    <mergeCell ref="BI23:BI24"/>
    <mergeCell ref="AQ23:AQ24"/>
    <mergeCell ref="AR23:AR24"/>
    <mergeCell ref="CF25:CF26"/>
    <mergeCell ref="AG27:AG28"/>
    <mergeCell ref="AH27:AH28"/>
    <mergeCell ref="AT25:AT26"/>
    <mergeCell ref="AV25:AV26"/>
    <mergeCell ref="BT25:BT26"/>
    <mergeCell ref="BF25:BF26"/>
    <mergeCell ref="BC25:BC26"/>
    <mergeCell ref="CE25:CE26"/>
    <mergeCell ref="AW25:AW26"/>
    <mergeCell ref="AX25:AX26"/>
    <mergeCell ref="AY25:AY26"/>
    <mergeCell ref="BY27:BY28"/>
    <mergeCell ref="BZ27:BZ28"/>
    <mergeCell ref="BN27:BN28"/>
    <mergeCell ref="BO27:BO28"/>
    <mergeCell ref="BP27:BP28"/>
    <mergeCell ref="BH27:BH28"/>
    <mergeCell ref="BI27:BI28"/>
    <mergeCell ref="AE21:AE22"/>
    <mergeCell ref="AF21:AF22"/>
    <mergeCell ref="AG21:AG22"/>
    <mergeCell ref="AH21:AH22"/>
    <mergeCell ref="AO21:AO22"/>
    <mergeCell ref="BH21:BH22"/>
    <mergeCell ref="CE23:CE24"/>
    <mergeCell ref="CF23:CF24"/>
    <mergeCell ref="AE23:AE24"/>
    <mergeCell ref="AF23:AF24"/>
    <mergeCell ref="BT21:BT22"/>
    <mergeCell ref="CF21:CF22"/>
    <mergeCell ref="AX23:AX24"/>
    <mergeCell ref="AV23:AV24"/>
    <mergeCell ref="AW23:AW24"/>
    <mergeCell ref="AY23:AY24"/>
    <mergeCell ref="BF23:BF24"/>
    <mergeCell ref="AT23:AT24"/>
    <mergeCell ref="BM23:BM24"/>
    <mergeCell ref="BN23:BN24"/>
    <mergeCell ref="BO23:BO24"/>
    <mergeCell ref="BP23:BP24"/>
    <mergeCell ref="CG21:CG22"/>
    <mergeCell ref="CD21:CD22"/>
    <mergeCell ref="BY21:BY22"/>
    <mergeCell ref="BZ21:BZ22"/>
    <mergeCell ref="CB21:CB22"/>
    <mergeCell ref="AG23:AG24"/>
    <mergeCell ref="AH23:AH24"/>
    <mergeCell ref="AO23:AO24"/>
    <mergeCell ref="CG23:CG24"/>
    <mergeCell ref="BK21:BK22"/>
    <mergeCell ref="BM21:BM22"/>
    <mergeCell ref="BN21:BN22"/>
    <mergeCell ref="BO21:BO22"/>
    <mergeCell ref="BP21:BP22"/>
    <mergeCell ref="BW21:BW22"/>
    <mergeCell ref="BI21:BI22"/>
    <mergeCell ref="CE21:CE22"/>
    <mergeCell ref="BC23:BC24"/>
    <mergeCell ref="BW23:BW24"/>
    <mergeCell ref="BY23:BY24"/>
    <mergeCell ref="BZ23:BZ24"/>
    <mergeCell ref="CB23:CB24"/>
    <mergeCell ref="CD23:CD24"/>
    <mergeCell ref="BK23:BK24"/>
    <mergeCell ref="AQ19:AQ20"/>
    <mergeCell ref="AR19:AR20"/>
    <mergeCell ref="AR21:AR22"/>
    <mergeCell ref="AT21:AT22"/>
    <mergeCell ref="AV21:AV22"/>
    <mergeCell ref="AW21:AW22"/>
    <mergeCell ref="AX21:AX22"/>
    <mergeCell ref="AY21:AY22"/>
    <mergeCell ref="BF21:BF22"/>
    <mergeCell ref="BC21:BC22"/>
    <mergeCell ref="AQ21:AQ22"/>
    <mergeCell ref="BC19:BC20"/>
    <mergeCell ref="BF19:BF20"/>
    <mergeCell ref="BH19:BH20"/>
    <mergeCell ref="BI19:BI20"/>
    <mergeCell ref="AG19:AG20"/>
    <mergeCell ref="AH19:AH20"/>
    <mergeCell ref="AO19:AO20"/>
    <mergeCell ref="CE19:CE20"/>
    <mergeCell ref="CF19:CF20"/>
    <mergeCell ref="CG19:CG20"/>
    <mergeCell ref="B21:B22"/>
    <mergeCell ref="C21:C22"/>
    <mergeCell ref="D21:D22"/>
    <mergeCell ref="F21:F22"/>
    <mergeCell ref="AC21:AC22"/>
    <mergeCell ref="BW19:BW20"/>
    <mergeCell ref="BY19:BY20"/>
    <mergeCell ref="BZ19:BZ20"/>
    <mergeCell ref="CB19:CB20"/>
    <mergeCell ref="CD19:CD20"/>
    <mergeCell ref="BK19:BK20"/>
    <mergeCell ref="BM19:BM20"/>
    <mergeCell ref="BN19:BN20"/>
    <mergeCell ref="BO19:BO20"/>
    <mergeCell ref="BP19:BP20"/>
    <mergeCell ref="AY19:AY20"/>
    <mergeCell ref="CF17:CF18"/>
    <mergeCell ref="CG17:CG18"/>
    <mergeCell ref="A19:A24"/>
    <mergeCell ref="B19:B20"/>
    <mergeCell ref="C19:C20"/>
    <mergeCell ref="D19:D20"/>
    <mergeCell ref="F19:F20"/>
    <mergeCell ref="AC19:AC20"/>
    <mergeCell ref="BW17:BW18"/>
    <mergeCell ref="BY17:BY18"/>
    <mergeCell ref="BZ17:BZ18"/>
    <mergeCell ref="CB17:CB18"/>
    <mergeCell ref="CD17:CD18"/>
    <mergeCell ref="CE17:CE18"/>
    <mergeCell ref="T17:V18"/>
    <mergeCell ref="W17:W18"/>
    <mergeCell ref="X17:Z18"/>
    <mergeCell ref="AA17:AA18"/>
    <mergeCell ref="AT19:AT20"/>
    <mergeCell ref="AV19:AV20"/>
    <mergeCell ref="AW19:AW20"/>
    <mergeCell ref="AX19:AX20"/>
    <mergeCell ref="AE19:AE20"/>
    <mergeCell ref="AF19:AF20"/>
    <mergeCell ref="CF15:CF16"/>
    <mergeCell ref="CG15:CG16"/>
    <mergeCell ref="B17:B18"/>
    <mergeCell ref="C17:C18"/>
    <mergeCell ref="D17:D18"/>
    <mergeCell ref="F17:F18"/>
    <mergeCell ref="H17:L18"/>
    <mergeCell ref="P17:R18"/>
    <mergeCell ref="BW15:BW16"/>
    <mergeCell ref="BY15:BY16"/>
    <mergeCell ref="BZ15:BZ16"/>
    <mergeCell ref="CB15:CB16"/>
    <mergeCell ref="CD15:CD16"/>
    <mergeCell ref="CE15:CE16"/>
    <mergeCell ref="T15:V16"/>
    <mergeCell ref="W15:W16"/>
    <mergeCell ref="X15:Z16"/>
    <mergeCell ref="AA15:AA16"/>
    <mergeCell ref="B15:B16"/>
    <mergeCell ref="C15:C16"/>
    <mergeCell ref="D15:D16"/>
    <mergeCell ref="F15:F16"/>
    <mergeCell ref="H15:L16"/>
    <mergeCell ref="P15:R16"/>
    <mergeCell ref="CE13:CE14"/>
    <mergeCell ref="CF13:CF14"/>
    <mergeCell ref="CG13:CG14"/>
    <mergeCell ref="BW13:BW14"/>
    <mergeCell ref="BY13:BY14"/>
    <mergeCell ref="BZ13:BZ14"/>
    <mergeCell ref="CB13:CB14"/>
    <mergeCell ref="H13:L14"/>
    <mergeCell ref="P13:R14"/>
    <mergeCell ref="T13:V14"/>
    <mergeCell ref="W13:W14"/>
    <mergeCell ref="X13:Z14"/>
    <mergeCell ref="AA13:AA14"/>
    <mergeCell ref="CE11:CE12"/>
    <mergeCell ref="CF11:CF12"/>
    <mergeCell ref="CG11:CG12"/>
    <mergeCell ref="A13:A18"/>
    <mergeCell ref="B13:B14"/>
    <mergeCell ref="C13:C14"/>
    <mergeCell ref="D13:D14"/>
    <mergeCell ref="F13:F14"/>
    <mergeCell ref="BW11:BW12"/>
    <mergeCell ref="BY11:BY12"/>
    <mergeCell ref="BZ11:BZ12"/>
    <mergeCell ref="CB11:CB12"/>
    <mergeCell ref="CD11:CD12"/>
    <mergeCell ref="P11:R12"/>
    <mergeCell ref="T11:V12"/>
    <mergeCell ref="W11:W12"/>
    <mergeCell ref="X11:Z12"/>
    <mergeCell ref="AA11:AA12"/>
    <mergeCell ref="A11:A12"/>
    <mergeCell ref="B11:B12"/>
    <mergeCell ref="C11:C12"/>
    <mergeCell ref="D11:D12"/>
    <mergeCell ref="F11:F12"/>
    <mergeCell ref="CD13:CD14"/>
    <mergeCell ref="CA9:CE9"/>
    <mergeCell ref="CF9:CF10"/>
    <mergeCell ref="CG9:CG10"/>
    <mergeCell ref="CH9:CH10"/>
    <mergeCell ref="CI9:CI10"/>
    <mergeCell ref="BE9:BI9"/>
    <mergeCell ref="BJ9:BN9"/>
    <mergeCell ref="BO9:BO10"/>
    <mergeCell ref="BP9:BP10"/>
    <mergeCell ref="BQ9:BQ10"/>
    <mergeCell ref="BR9:BR10"/>
    <mergeCell ref="BS9:BS10"/>
    <mergeCell ref="X1:AA3"/>
    <mergeCell ref="AN1:BW6"/>
    <mergeCell ref="A6:C6"/>
    <mergeCell ref="D6:E6"/>
    <mergeCell ref="G8:G10"/>
    <mergeCell ref="AN9:AR9"/>
    <mergeCell ref="AS9:AW9"/>
    <mergeCell ref="AX9:AX10"/>
    <mergeCell ref="AY9:AY10"/>
    <mergeCell ref="AZ9:AZ10"/>
    <mergeCell ref="H8:S8"/>
    <mergeCell ref="T8:AA8"/>
    <mergeCell ref="AN8:BC8"/>
    <mergeCell ref="H9:N9"/>
    <mergeCell ref="P9:S9"/>
    <mergeCell ref="T9:W9"/>
    <mergeCell ref="X9:AA9"/>
    <mergeCell ref="BB9:BB10"/>
    <mergeCell ref="BA9:BA10"/>
    <mergeCell ref="BC9:BC10"/>
    <mergeCell ref="BV9:BY9"/>
    <mergeCell ref="AB8:AL9"/>
    <mergeCell ref="T7:AA7"/>
    <mergeCell ref="A4:F4"/>
    <mergeCell ref="T25:W25"/>
    <mergeCell ref="Y22:AA22"/>
    <mergeCell ref="B31:B32"/>
    <mergeCell ref="C31:C32"/>
    <mergeCell ref="Y25:AA25"/>
    <mergeCell ref="B29:B30"/>
    <mergeCell ref="C29:C30"/>
    <mergeCell ref="D29:D30"/>
    <mergeCell ref="F29:F30"/>
    <mergeCell ref="T29:W30"/>
    <mergeCell ref="Y29:AA30"/>
    <mergeCell ref="D31:D32"/>
    <mergeCell ref="F31:F32"/>
    <mergeCell ref="T24:W24"/>
    <mergeCell ref="Y24:AA24"/>
    <mergeCell ref="T26:W26"/>
    <mergeCell ref="Y26:AA26"/>
    <mergeCell ref="B23:B24"/>
    <mergeCell ref="C23:C24"/>
    <mergeCell ref="D23:D24"/>
    <mergeCell ref="F23:F24"/>
    <mergeCell ref="B27:B28"/>
    <mergeCell ref="C27:C28"/>
    <mergeCell ref="D27:D28"/>
    <mergeCell ref="O19:O20"/>
    <mergeCell ref="O21:O22"/>
    <mergeCell ref="O23:O24"/>
    <mergeCell ref="O25:O26"/>
    <mergeCell ref="O27:O28"/>
    <mergeCell ref="O29:O30"/>
    <mergeCell ref="O31:O32"/>
    <mergeCell ref="O33:O34"/>
    <mergeCell ref="I19:I20"/>
    <mergeCell ref="I21:I22"/>
    <mergeCell ref="I23:I24"/>
    <mergeCell ref="I25:I26"/>
    <mergeCell ref="I27:I28"/>
    <mergeCell ref="I29:I30"/>
    <mergeCell ref="I31:I32"/>
    <mergeCell ref="I33:I34"/>
    <mergeCell ref="K19:K20"/>
    <mergeCell ref="K21:K22"/>
    <mergeCell ref="K23:K24"/>
    <mergeCell ref="K25:K26"/>
    <mergeCell ref="K27:K28"/>
    <mergeCell ref="K29:K30"/>
    <mergeCell ref="K31:K32"/>
    <mergeCell ref="K33:K34"/>
    <mergeCell ref="M29:M30"/>
    <mergeCell ref="M31:M32"/>
    <mergeCell ref="M33:M34"/>
    <mergeCell ref="A25:A34"/>
    <mergeCell ref="B25:B26"/>
    <mergeCell ref="C25:C26"/>
    <mergeCell ref="D25:D26"/>
    <mergeCell ref="F25:F26"/>
    <mergeCell ref="B33:B34"/>
    <mergeCell ref="C33:C34"/>
    <mergeCell ref="A8:A10"/>
    <mergeCell ref="B8:B10"/>
    <mergeCell ref="C8:C10"/>
    <mergeCell ref="D8:D10"/>
    <mergeCell ref="E8:E10"/>
    <mergeCell ref="F8:F10"/>
    <mergeCell ref="F27:F28"/>
    <mergeCell ref="M19:M20"/>
    <mergeCell ref="M21:M22"/>
    <mergeCell ref="M23:M24"/>
    <mergeCell ref="M25:M26"/>
    <mergeCell ref="M27:M28"/>
  </mergeCells>
  <conditionalFormatting sqref="BW11">
    <cfRule type="cellIs" dxfId="3" priority="17" operator="equal">
      <formula>#REF!</formula>
    </cfRule>
  </conditionalFormatting>
  <conditionalFormatting sqref="BY11">
    <cfRule type="cellIs" dxfId="2" priority="16" operator="equal">
      <formula>#REF!</formula>
    </cfRule>
  </conditionalFormatting>
  <conditionalFormatting sqref="CB11">
    <cfRule type="cellIs" dxfId="1" priority="15" operator="equal">
      <formula>#REF!</formula>
    </cfRule>
  </conditionalFormatting>
  <conditionalFormatting sqref="CD11">
    <cfRule type="cellIs" dxfId="0" priority="14"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Datos!$A$1:$A$33</xm:f>
          </x14:formula1>
          <xm:sqref>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Seg. MIR 33 2022</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Us Estadìstica</cp:lastModifiedBy>
  <cp:revision/>
  <dcterms:created xsi:type="dcterms:W3CDTF">2019-03-29T17:53:20Z</dcterms:created>
  <dcterms:modified xsi:type="dcterms:W3CDTF">2023-01-12T23:10:05Z</dcterms:modified>
  <cp:category/>
  <cp:contentStatus/>
</cp:coreProperties>
</file>