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06"/>
  <workbookPr codeName="ThisWorkbook" defaultThemeVersion="124226"/>
  <mc:AlternateContent xmlns:mc="http://schemas.openxmlformats.org/markup-compatibility/2006">
    <mc:Choice Requires="x15">
      <x15ac:absPath xmlns:x15ac="http://schemas.microsoft.com/office/spreadsheetml/2010/11/ac" url="C:\Users\aalcantara\Desktop\Archivos varios\"/>
    </mc:Choice>
  </mc:AlternateContent>
  <xr:revisionPtr revIDLastSave="388" documentId="11_2FC8396E06EEFD01188DADA38990A20079685887" xr6:coauthVersionLast="47" xr6:coauthVersionMax="47" xr10:uidLastSave="{0C041EE4-59A4-4322-B930-F580BFE3F08B}"/>
  <bookViews>
    <workbookView xWindow="0" yWindow="0" windowWidth="23040" windowHeight="9192" firstSheet="1" activeTab="1" xr2:uid="{00000000-000D-0000-FFFF-FFFF00000000}"/>
  </bookViews>
  <sheets>
    <sheet name="Datos" sheetId="4" state="hidden" r:id="rId1"/>
    <sheet name="Seg. MIR 33 2022" sheetId="5" r:id="rId2"/>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A35" i="5" l="1"/>
  <c r="AU35" i="5"/>
  <c r="AP35" i="5"/>
  <c r="AN35" i="5"/>
  <c r="O25" i="5"/>
  <c r="M25" i="5"/>
  <c r="K25" i="5"/>
  <c r="I25" i="5"/>
  <c r="K27" i="5"/>
  <c r="M27" i="5"/>
  <c r="O27" i="5"/>
  <c r="I27" i="5"/>
  <c r="AF25" i="5"/>
  <c r="AE25" i="5"/>
  <c r="AC25" i="5"/>
  <c r="O33" i="5"/>
  <c r="O31" i="5"/>
  <c r="O29" i="5"/>
  <c r="O23" i="5"/>
  <c r="O21" i="5"/>
  <c r="O19" i="5"/>
  <c r="M33" i="5"/>
  <c r="M31" i="5"/>
  <c r="M29" i="5"/>
  <c r="M23" i="5"/>
  <c r="M21" i="5"/>
  <c r="M19" i="5"/>
  <c r="K33" i="5"/>
  <c r="K31" i="5"/>
  <c r="K29" i="5"/>
  <c r="K23" i="5"/>
  <c r="K21" i="5"/>
  <c r="K19" i="5"/>
  <c r="I33" i="5"/>
  <c r="I31" i="5"/>
  <c r="I29" i="5"/>
  <c r="I23" i="5"/>
  <c r="I21" i="5"/>
  <c r="I19" i="5"/>
  <c r="J36" i="5"/>
  <c r="L36" i="5"/>
  <c r="N36" i="5"/>
  <c r="P36" i="5"/>
  <c r="Q36" i="5"/>
  <c r="R36" i="5"/>
  <c r="S36" i="5"/>
  <c r="X36" i="5"/>
  <c r="AD36" i="5"/>
  <c r="J37" i="5"/>
  <c r="L37" i="5"/>
  <c r="N37" i="5"/>
  <c r="P37" i="5"/>
  <c r="Q37" i="5"/>
  <c r="R37" i="5"/>
  <c r="S37" i="5"/>
  <c r="X37" i="5"/>
  <c r="AD37" i="5"/>
  <c r="H36" i="5"/>
  <c r="H37" i="5" s="1"/>
  <c r="AU30" i="5"/>
  <c r="AU29" i="5"/>
  <c r="AB24" i="5"/>
  <c r="AB23" i="5"/>
  <c r="CA30" i="5"/>
  <c r="CA29" i="5"/>
  <c r="CA24" i="5"/>
  <c r="CA22" i="5"/>
  <c r="BJ30" i="5"/>
  <c r="BJ29" i="5"/>
  <c r="BJ24" i="5"/>
  <c r="AS24" i="5"/>
  <c r="AS22" i="5"/>
  <c r="BV34" i="5"/>
  <c r="BV33" i="5"/>
  <c r="BV32" i="5"/>
  <c r="BV31" i="5"/>
  <c r="BV30" i="5"/>
  <c r="BV29" i="5"/>
  <c r="BV28" i="5"/>
  <c r="BV27" i="5"/>
  <c r="BE19" i="5"/>
  <c r="BE20" i="5"/>
  <c r="BE21" i="5"/>
  <c r="BE22" i="5"/>
  <c r="BE23" i="5"/>
  <c r="BE24" i="5"/>
  <c r="BE25" i="5"/>
  <c r="BE26" i="5"/>
  <c r="BE27" i="5"/>
  <c r="BE28" i="5"/>
  <c r="BE29" i="5"/>
  <c r="BE30" i="5"/>
  <c r="BE31" i="5"/>
  <c r="BE32" i="5"/>
  <c r="BE33" i="5"/>
  <c r="BE34" i="5"/>
  <c r="AN19" i="5"/>
  <c r="AN34" i="5"/>
  <c r="AN33" i="5"/>
  <c r="AN32" i="5"/>
  <c r="AN31" i="5"/>
  <c r="AN30" i="5"/>
  <c r="AN29" i="5"/>
  <c r="AN28" i="5"/>
  <c r="AN27" i="5"/>
  <c r="AN26" i="5"/>
  <c r="AN25" i="5"/>
  <c r="AN24" i="5"/>
  <c r="AN23" i="5"/>
  <c r="AN22" i="5"/>
  <c r="AN21" i="5"/>
  <c r="Y34" i="5" l="1"/>
  <c r="AS34" i="5" s="1"/>
  <c r="Y33" i="5"/>
  <c r="Y32" i="5"/>
  <c r="Y31" i="5"/>
  <c r="Y36" i="5" s="1"/>
  <c r="Y28" i="5"/>
  <c r="Y27" i="5"/>
  <c r="Y23" i="5"/>
  <c r="Y21" i="5"/>
  <c r="Y20" i="5"/>
  <c r="Y19" i="5"/>
  <c r="AU34" i="5"/>
  <c r="BL34" i="5" s="1"/>
  <c r="CC34" i="5" s="1"/>
  <c r="AB34" i="5"/>
  <c r="W34" i="5"/>
  <c r="V34" i="5"/>
  <c r="U34" i="5"/>
  <c r="T34" i="5"/>
  <c r="BY33" i="5"/>
  <c r="BH33" i="5"/>
  <c r="AU33" i="5"/>
  <c r="BL33" i="5" s="1"/>
  <c r="AQ33" i="5"/>
  <c r="AE33" i="5"/>
  <c r="AB33" i="5"/>
  <c r="W33" i="5"/>
  <c r="V33" i="5"/>
  <c r="U33" i="5"/>
  <c r="T33" i="5"/>
  <c r="AU32" i="5"/>
  <c r="AB32" i="5"/>
  <c r="W32" i="5"/>
  <c r="V32" i="5"/>
  <c r="U32" i="5"/>
  <c r="T32" i="5"/>
  <c r="BY31" i="5"/>
  <c r="BW31" i="5"/>
  <c r="BH31" i="5"/>
  <c r="AU31" i="5"/>
  <c r="AQ31" i="5"/>
  <c r="AE31" i="5"/>
  <c r="AB31" i="5"/>
  <c r="AB36" i="5" s="1"/>
  <c r="W31" i="5"/>
  <c r="W36" i="5" s="1"/>
  <c r="V31" i="5"/>
  <c r="V36" i="5" s="1"/>
  <c r="U31" i="5"/>
  <c r="U36" i="5" s="1"/>
  <c r="T31" i="5"/>
  <c r="T36" i="5" s="1"/>
  <c r="CC30" i="5"/>
  <c r="BL30" i="5"/>
  <c r="AS30" i="5"/>
  <c r="AB30" i="5"/>
  <c r="CC29" i="5"/>
  <c r="BY29" i="5"/>
  <c r="BL29" i="5"/>
  <c r="BH29" i="5"/>
  <c r="AS29" i="5"/>
  <c r="AQ29" i="5"/>
  <c r="AE29" i="5"/>
  <c r="AB29" i="5"/>
  <c r="AU28" i="5"/>
  <c r="BL28" i="5" s="1"/>
  <c r="CC28" i="5" s="1"/>
  <c r="AB28" i="5"/>
  <c r="W28" i="5"/>
  <c r="V28" i="5"/>
  <c r="U28" i="5"/>
  <c r="T28" i="5"/>
  <c r="BY27" i="5"/>
  <c r="BW27" i="5"/>
  <c r="BH27" i="5"/>
  <c r="AU27" i="5"/>
  <c r="BL27" i="5" s="1"/>
  <c r="CC27" i="5" s="1"/>
  <c r="AQ27" i="5"/>
  <c r="AE27" i="5"/>
  <c r="AB27" i="5"/>
  <c r="W27" i="5"/>
  <c r="V27" i="5"/>
  <c r="U27" i="5"/>
  <c r="T27" i="5"/>
  <c r="CC26" i="5"/>
  <c r="CA26" i="5"/>
  <c r="BV26" i="5"/>
  <c r="BL26" i="5"/>
  <c r="BJ26" i="5"/>
  <c r="AU26" i="5"/>
  <c r="AS26" i="5"/>
  <c r="AB26" i="5"/>
  <c r="CC25" i="5"/>
  <c r="CA25" i="5"/>
  <c r="BY25" i="5"/>
  <c r="BV25" i="5"/>
  <c r="BL25" i="5"/>
  <c r="BJ25" i="5"/>
  <c r="BH25" i="5"/>
  <c r="AU25" i="5"/>
  <c r="AS25" i="5"/>
  <c r="AQ25" i="5"/>
  <c r="AB25" i="5"/>
  <c r="CC24" i="5"/>
  <c r="BV24" i="5"/>
  <c r="BL24" i="5"/>
  <c r="AU24" i="5"/>
  <c r="BY23" i="5"/>
  <c r="BV23" i="5"/>
  <c r="BH23" i="5"/>
  <c r="BF23" i="5"/>
  <c r="AU23" i="5"/>
  <c r="BL23" i="5" s="1"/>
  <c r="AQ23" i="5"/>
  <c r="AE23" i="5"/>
  <c r="W23" i="5"/>
  <c r="V23" i="5"/>
  <c r="U23" i="5"/>
  <c r="T23" i="5"/>
  <c r="CC22" i="5"/>
  <c r="BV22" i="5"/>
  <c r="BL22" i="5"/>
  <c r="BJ22" i="5"/>
  <c r="AU22" i="5"/>
  <c r="AB22" i="5"/>
  <c r="BY21" i="5"/>
  <c r="BV21" i="5"/>
  <c r="BH21" i="5"/>
  <c r="AU21" i="5"/>
  <c r="BL21" i="5" s="1"/>
  <c r="AQ21" i="5"/>
  <c r="AE21" i="5"/>
  <c r="AB21" i="5"/>
  <c r="W21" i="5"/>
  <c r="V21" i="5"/>
  <c r="U21" i="5"/>
  <c r="T21" i="5"/>
  <c r="BV20" i="5"/>
  <c r="AU20" i="5"/>
  <c r="BL20" i="5" s="1"/>
  <c r="CC20" i="5" s="1"/>
  <c r="AN20" i="5"/>
  <c r="AB20" i="5"/>
  <c r="W20" i="5"/>
  <c r="V20" i="5"/>
  <c r="U20" i="5"/>
  <c r="T20" i="5"/>
  <c r="BY19" i="5"/>
  <c r="BV19" i="5"/>
  <c r="BH19" i="5"/>
  <c r="AU19" i="5"/>
  <c r="AQ19" i="5"/>
  <c r="AE19" i="5"/>
  <c r="AB19" i="5"/>
  <c r="W19" i="5"/>
  <c r="V19" i="5"/>
  <c r="U19" i="5"/>
  <c r="T19" i="5"/>
  <c r="CC18" i="5"/>
  <c r="BV18" i="5"/>
  <c r="CA18" i="5" s="1"/>
  <c r="CC17" i="5"/>
  <c r="BY17" i="5"/>
  <c r="BV17" i="5"/>
  <c r="CC16" i="5"/>
  <c r="BV16" i="5"/>
  <c r="CA16" i="5" s="1"/>
  <c r="CC15" i="5"/>
  <c r="BY15" i="5"/>
  <c r="BV15" i="5"/>
  <c r="CC14" i="5"/>
  <c r="BV14" i="5"/>
  <c r="CA14" i="5" s="1"/>
  <c r="CC13" i="5"/>
  <c r="BY13" i="5"/>
  <c r="BV13" i="5"/>
  <c r="CC12" i="5"/>
  <c r="BV12" i="5"/>
  <c r="CA12" i="5" s="1"/>
  <c r="CC11" i="5"/>
  <c r="BY11" i="5"/>
  <c r="BV11" i="5"/>
  <c r="T37" i="5" l="1"/>
  <c r="U37" i="5"/>
  <c r="V37" i="5"/>
  <c r="W37" i="5"/>
  <c r="AB37" i="5"/>
  <c r="Y37" i="5"/>
  <c r="BZ27" i="5"/>
  <c r="AV25" i="5"/>
  <c r="BM25" i="5"/>
  <c r="AT25" i="5"/>
  <c r="BL31" i="5"/>
  <c r="CC31" i="5" s="1"/>
  <c r="Z31" i="5"/>
  <c r="AS31" i="5"/>
  <c r="Z19" i="5"/>
  <c r="AS19" i="5"/>
  <c r="Z23" i="5"/>
  <c r="AS23" i="5"/>
  <c r="Z32" i="5"/>
  <c r="AS32" i="5"/>
  <c r="Z20" i="5"/>
  <c r="AS20" i="5"/>
  <c r="Z27" i="5"/>
  <c r="BJ27" i="5" s="1"/>
  <c r="AS27" i="5"/>
  <c r="Z33" i="5"/>
  <c r="BJ33" i="5" s="1"/>
  <c r="AS33" i="5"/>
  <c r="Z21" i="5"/>
  <c r="AS21" i="5"/>
  <c r="AT21" i="5" s="1"/>
  <c r="Z28" i="5"/>
  <c r="BJ28" i="5" s="1"/>
  <c r="AS28" i="5"/>
  <c r="BF21" i="5"/>
  <c r="BI21" i="5" s="1"/>
  <c r="BL32" i="5"/>
  <c r="CC32" i="5" s="1"/>
  <c r="AV19" i="5"/>
  <c r="AT29" i="5"/>
  <c r="AA27" i="5"/>
  <c r="CA27" i="5" s="1"/>
  <c r="AO33" i="5"/>
  <c r="AR33" i="5" s="1"/>
  <c r="Z34" i="5"/>
  <c r="BJ34" i="5" s="1"/>
  <c r="CD25" i="5"/>
  <c r="BW33" i="5"/>
  <c r="BZ33" i="5" s="1"/>
  <c r="BW13" i="5"/>
  <c r="BZ13" i="5" s="1"/>
  <c r="BW25" i="5"/>
  <c r="BZ25" i="5" s="1"/>
  <c r="CD29" i="5"/>
  <c r="AO29" i="5"/>
  <c r="AR29" i="5" s="1"/>
  <c r="BF31" i="5"/>
  <c r="BI31" i="5" s="1"/>
  <c r="AO25" i="5"/>
  <c r="AR25" i="5" s="1"/>
  <c r="BW21" i="5"/>
  <c r="BZ21" i="5" s="1"/>
  <c r="AV29" i="5"/>
  <c r="AV31" i="5"/>
  <c r="BI23" i="5"/>
  <c r="BM29" i="5"/>
  <c r="BW15" i="5"/>
  <c r="BZ15" i="5" s="1"/>
  <c r="BF33" i="5"/>
  <c r="BI33" i="5" s="1"/>
  <c r="BW11" i="5"/>
  <c r="BZ11" i="5" s="1"/>
  <c r="AT23" i="5"/>
  <c r="BF29" i="5"/>
  <c r="BI29" i="5" s="1"/>
  <c r="BW29" i="5"/>
  <c r="BZ29" i="5" s="1"/>
  <c r="CD13" i="5"/>
  <c r="CB25" i="5"/>
  <c r="CB29" i="5"/>
  <c r="AV27" i="5"/>
  <c r="CD17" i="5"/>
  <c r="CD15" i="5"/>
  <c r="CD11" i="5"/>
  <c r="CD27" i="5"/>
  <c r="BZ31" i="5"/>
  <c r="BF25" i="5"/>
  <c r="BI25" i="5" s="1"/>
  <c r="BL19" i="5"/>
  <c r="CC19" i="5" s="1"/>
  <c r="CD19" i="5" s="1"/>
  <c r="BW23" i="5"/>
  <c r="BZ23" i="5" s="1"/>
  <c r="BF27" i="5"/>
  <c r="BI27" i="5" s="1"/>
  <c r="BK25" i="5"/>
  <c r="BN25" i="5" s="1"/>
  <c r="AO27" i="5"/>
  <c r="AR27" i="5" s="1"/>
  <c r="AO21" i="5"/>
  <c r="AR21" i="5" s="1"/>
  <c r="AO23" i="5"/>
  <c r="AR23" i="5" s="1"/>
  <c r="BW19" i="5"/>
  <c r="BZ19" i="5" s="1"/>
  <c r="BW17" i="5"/>
  <c r="BZ17" i="5" s="1"/>
  <c r="CA11" i="5"/>
  <c r="CB11" i="5" s="1"/>
  <c r="AC31" i="5"/>
  <c r="AC29" i="5"/>
  <c r="AF29" i="5" s="1"/>
  <c r="AC27" i="5"/>
  <c r="AF27" i="5" s="1"/>
  <c r="AC19" i="5"/>
  <c r="AF19" i="5" s="1"/>
  <c r="CC33" i="5"/>
  <c r="CD33" i="5" s="1"/>
  <c r="BM33" i="5"/>
  <c r="CC21" i="5"/>
  <c r="CD21" i="5" s="1"/>
  <c r="BM21" i="5"/>
  <c r="BM23" i="5"/>
  <c r="CC23" i="5"/>
  <c r="CD23" i="5" s="1"/>
  <c r="AC21" i="5"/>
  <c r="AF21" i="5" s="1"/>
  <c r="AC23" i="5"/>
  <c r="AF23" i="5" s="1"/>
  <c r="BM27" i="5"/>
  <c r="AC33" i="5"/>
  <c r="AF33" i="5" s="1"/>
  <c r="CA15" i="5"/>
  <c r="CB15" i="5" s="1"/>
  <c r="AO19" i="5"/>
  <c r="AR19" i="5" s="1"/>
  <c r="BK29" i="5"/>
  <c r="AO31" i="5"/>
  <c r="AR31" i="5" s="1"/>
  <c r="CA13" i="5"/>
  <c r="CB13" i="5" s="1"/>
  <c r="CA17" i="5"/>
  <c r="CB17" i="5" s="1"/>
  <c r="BF19" i="5"/>
  <c r="BI19" i="5" s="1"/>
  <c r="AV21" i="5"/>
  <c r="AV23" i="5"/>
  <c r="AV33" i="5"/>
  <c r="BJ32" i="5" l="1"/>
  <c r="AA31" i="5"/>
  <c r="Z36" i="5"/>
  <c r="Z37" i="5" s="1"/>
  <c r="AW25" i="5"/>
  <c r="CD31" i="5"/>
  <c r="CE29" i="5"/>
  <c r="CE25" i="5"/>
  <c r="AA28" i="5"/>
  <c r="CA28" i="5" s="1"/>
  <c r="AA33" i="5"/>
  <c r="CA33" i="5" s="1"/>
  <c r="AF31" i="5"/>
  <c r="CA31" i="5"/>
  <c r="BJ31" i="5"/>
  <c r="BK31" i="5" s="1"/>
  <c r="BM31" i="5"/>
  <c r="AW29" i="5"/>
  <c r="AA32" i="5"/>
  <c r="AA21" i="5"/>
  <c r="CA21" i="5" s="1"/>
  <c r="CB21" i="5" s="1"/>
  <c r="CE21" i="5" s="1"/>
  <c r="BJ21" i="5"/>
  <c r="BK21" i="5" s="1"/>
  <c r="BN21" i="5" s="1"/>
  <c r="AA19" i="5"/>
  <c r="CA19" i="5" s="1"/>
  <c r="BJ19" i="5"/>
  <c r="AA20" i="5"/>
  <c r="CA20" i="5" s="1"/>
  <c r="BJ20" i="5"/>
  <c r="AA23" i="5"/>
  <c r="CA23" i="5" s="1"/>
  <c r="CB23" i="5" s="1"/>
  <c r="CE23" i="5" s="1"/>
  <c r="BJ23" i="5"/>
  <c r="BK23" i="5" s="1"/>
  <c r="BN23" i="5" s="1"/>
  <c r="CE11" i="5"/>
  <c r="BM19" i="5"/>
  <c r="AW21" i="5"/>
  <c r="AA34" i="5"/>
  <c r="CA34" i="5" s="1"/>
  <c r="CE17" i="5"/>
  <c r="BN29" i="5"/>
  <c r="BK33" i="5"/>
  <c r="BN33" i="5" s="1"/>
  <c r="AT33" i="5"/>
  <c r="AW33" i="5" s="1"/>
  <c r="AT31" i="5"/>
  <c r="AW31" i="5" s="1"/>
  <c r="CB27" i="5"/>
  <c r="CE27" i="5" s="1"/>
  <c r="CE13" i="5"/>
  <c r="AW23" i="5"/>
  <c r="AT27" i="5"/>
  <c r="AW27" i="5" s="1"/>
  <c r="AT19" i="5"/>
  <c r="AW19" i="5" s="1"/>
  <c r="CE15" i="5"/>
  <c r="BK27" i="5"/>
  <c r="BN27" i="5" s="1"/>
  <c r="CA32" i="5" l="1"/>
  <c r="AA36" i="5"/>
  <c r="AA37" i="5" s="1"/>
  <c r="BN31" i="5"/>
  <c r="CB19" i="5"/>
  <c r="CE19" i="5" s="1"/>
  <c r="CB31" i="5"/>
  <c r="CE31" i="5" s="1"/>
  <c r="BK19" i="5"/>
  <c r="BN19" i="5" s="1"/>
  <c r="CB33" i="5" l="1"/>
  <c r="CE33" i="5" s="1"/>
</calcChain>
</file>

<file path=xl/sharedStrings.xml><?xml version="1.0" encoding="utf-8"?>
<sst xmlns="http://schemas.openxmlformats.org/spreadsheetml/2006/main" count="351" uniqueCount="188">
  <si>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</si>
  <si>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</si>
  <si>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</si>
  <si>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</si>
  <si>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</si>
  <si>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</si>
  <si>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</si>
  <si>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</si>
  <si>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</si>
  <si>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</si>
  <si>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</si>
  <si>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</si>
  <si>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</si>
  <si>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</si>
  <si>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</si>
  <si>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</si>
  <si>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</si>
  <si>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</si>
  <si>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</si>
  <si>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</si>
  <si>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</si>
  <si>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</si>
  <si>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</si>
  <si>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</si>
  <si>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</si>
  <si>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</si>
  <si>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Sonora </t>
  </si>
  <si>
    <t xml:space="preserve">  Tabasco </t>
  </si>
  <si>
    <t xml:space="preserve">  Tamaulipas </t>
  </si>
  <si>
    <t xml:space="preserve">  Tlaxcala </t>
  </si>
  <si>
    <t xml:space="preserve">  Veracruz </t>
  </si>
  <si>
    <t xml:space="preserve">  Yucatán </t>
  </si>
  <si>
    <t xml:space="preserve">  Zacatecas </t>
  </si>
  <si>
    <t>NO MODIFICAR AJUSTE DE METAS, ESTA FORMULADO</t>
  </si>
  <si>
    <t>NO MODIFICAR ESTA FORMULADO</t>
  </si>
  <si>
    <t>&lt;</t>
  </si>
  <si>
    <t xml:space="preserve">Nombre del estado: </t>
  </si>
  <si>
    <t>SONORA</t>
  </si>
  <si>
    <t>ÚNICAMENTE SE REPORTA AQUÍ</t>
  </si>
  <si>
    <t>Fecha para reprogramar meta 2do trim a más tardar el 13 de julio</t>
  </si>
  <si>
    <t>Fecha para reprogramar meta 3er trim a más tardar el 13 de octubre</t>
  </si>
  <si>
    <t>Fecha para reprogramar meta 4to trim únicamente en el 2do y 3er trim</t>
  </si>
  <si>
    <t>NO SE PUEDE ESCRIBIR
"Recuerde que todo esta vinculado"</t>
  </si>
  <si>
    <t>Reportar logros</t>
  </si>
  <si>
    <t>Se reporta en el SRFT</t>
  </si>
  <si>
    <t>Reportar Causas</t>
  </si>
  <si>
    <t>Reportar Efectos</t>
  </si>
  <si>
    <t>NO SE PUEDE MODIFICAR
"Recuerde que todo esta vinculado"</t>
  </si>
  <si>
    <t>Nivel</t>
  </si>
  <si>
    <t>No.</t>
  </si>
  <si>
    <t>Indicador</t>
  </si>
  <si>
    <t>Método de cálculo</t>
  </si>
  <si>
    <t>Variables</t>
  </si>
  <si>
    <t>Periodicidad</t>
  </si>
  <si>
    <t>Especificación</t>
  </si>
  <si>
    <t xml:space="preserve"> TRIMESTRAL</t>
  </si>
  <si>
    <t xml:space="preserve"> ACUMULADO</t>
  </si>
  <si>
    <t>1er trimestre</t>
  </si>
  <si>
    <t>2do trimestre</t>
  </si>
  <si>
    <t>3er trimestre</t>
  </si>
  <si>
    <t>4to trimestre</t>
  </si>
  <si>
    <t>PROGRAMACIÓN DE METAS</t>
  </si>
  <si>
    <t>AJUSTE DE METAS</t>
  </si>
  <si>
    <t>Trimestral</t>
  </si>
  <si>
    <t>Acumulado</t>
  </si>
  <si>
    <t>Causas</t>
  </si>
  <si>
    <t>Efecto</t>
  </si>
  <si>
    <t>OBVS META</t>
  </si>
  <si>
    <t>OBVS LOGRO</t>
  </si>
  <si>
    <t>EVIDENCIA CARGADA</t>
  </si>
  <si>
    <t>Observaciones del Estado</t>
  </si>
  <si>
    <t>1er trim</t>
  </si>
  <si>
    <t>2do trim</t>
  </si>
  <si>
    <t>3er trim</t>
  </si>
  <si>
    <t>4to trim</t>
  </si>
  <si>
    <t>Meta</t>
  </si>
  <si>
    <t>%</t>
  </si>
  <si>
    <t>Logro</t>
  </si>
  <si>
    <t>Avance</t>
  </si>
  <si>
    <t>FIN</t>
  </si>
  <si>
    <t>Tasa de variación anual de la población de 15 años o más en condición de rezago educativo.</t>
  </si>
  <si>
    <t>((Población de 15 años o más en situación de rezago educativo en t / Población de 15 años o más en situación de rezago educativo en t - 1)-1)*100</t>
  </si>
  <si>
    <t>Población de 15 años o más en situación de rezago educativo en t</t>
  </si>
  <si>
    <t>Anual</t>
  </si>
  <si>
    <r>
      <t xml:space="preserve">Año  </t>
    </r>
    <r>
      <rPr>
        <b/>
        <sz val="40"/>
        <rFont val="Montserrat"/>
      </rPr>
      <t>2022</t>
    </r>
  </si>
  <si>
    <t>No se acumula</t>
  </si>
  <si>
    <t>Población de 15 años o más en situación de rezago educativo en t - 1</t>
  </si>
  <si>
    <r>
      <t>Año</t>
    </r>
    <r>
      <rPr>
        <b/>
        <sz val="40"/>
        <rFont val="Montserrat"/>
      </rPr>
      <t xml:space="preserve"> 2021</t>
    </r>
  </si>
  <si>
    <t>PROPÓSITO</t>
  </si>
  <si>
    <t>Porcentaje de población analfabeta de 15 años y más que concluye el nivel inicial.</t>
  </si>
  <si>
    <t>(Población analfabeta de 15 años y más que concluyó el nivel inicial en t / Población de 15 años y más analfabeta en t-1 ) * 100)</t>
  </si>
  <si>
    <t xml:space="preserve">Población analfabeta de 15 años y más que concluyó el nivel inicial en t </t>
  </si>
  <si>
    <t>Población de 15 años y más analfabeta en t-1</t>
  </si>
  <si>
    <t>Porcentaje de población de 15 años y más en condición de rezago educativo que concluye el nivel de primaria.</t>
  </si>
  <si>
    <t>(Población de 15 años y más que concluyó el nivel Primaria en t / Población de 15 años y más Sin Primaria en t-1)*100</t>
  </si>
  <si>
    <t>Población de 15 años y más que concluyó el nivel Primaria en t</t>
  </si>
  <si>
    <t>Población de 15 años y más Sin Primaria en t-1</t>
  </si>
  <si>
    <t>Porcentaje de población de 15 años y más en condición de rezago educativo que concluye el nivel de secundaria.</t>
  </si>
  <si>
    <t>(Población de 15 años y más que concluyó el nivel Secundaria en t / Población de 15 años y más Sin Secundaria en t-1 ) X 100</t>
  </si>
  <si>
    <t>Población de 15 años y más que concluyó el nivel Secundaria en t</t>
  </si>
  <si>
    <t xml:space="preserve">Población de 15 años y más Sin Secundaria en t-1 </t>
  </si>
  <si>
    <t>COMPONENTE</t>
  </si>
  <si>
    <t>Porcentajes de educandos/as que concluyen niveles intermedio y avanzado del MEVyT vinculados a Plazas Comunitarias de atención educativa y servicios integrales.</t>
  </si>
  <si>
    <t>((Educandos/as que concluyen nivel intermedio y avanzado del MEVyT y están vinculados a plazas comunitarias de atención educativa y servicios integrales en el periodo t)/Total educandos/as que concluyen algún nivel del MEVyT en el periodo t)*100</t>
  </si>
  <si>
    <t>Educandos/as que concluyen nivel intermedio y avanzado del MEVyT y están vinculados a plazas comunitarias de atención educativa y servicios integrales en el periodo t</t>
  </si>
  <si>
    <t>UCN´S nivel intermedio y avanzado y estan vinculados a PC de atención educativa y servicios integrales</t>
  </si>
  <si>
    <t xml:space="preserve">Participación de las 12 Coordinaciones de Zona durante la realización de las Jornadas Nacionales de Acreditación durante el primer trimestre. </t>
  </si>
  <si>
    <t>Se logró el cumplimeinto de la meta establecida, con la participación de la estructura de Plazas Comunitarias.</t>
  </si>
  <si>
    <t>VALIDADO CON INFO ESTADO</t>
  </si>
  <si>
    <t>VALIDADO</t>
  </si>
  <si>
    <t>Participación de todas la Coordinaciones de Zona a través de sus Plazas Comunitarias en el desarrollo de jornadas y aplicaciones programadas durante el periodo.</t>
  </si>
  <si>
    <t>Se incrementó la participación de educandos en los servicios que ofrecen las Plazas Comunitarias, con las medidas pertinentes cuidando la seguridad de los usuarios.</t>
  </si>
  <si>
    <t>Total educandos/as que concluyen algún nivel del MEVyT en el periodo t</t>
  </si>
  <si>
    <t>Nivel Intermedio y avanzado</t>
  </si>
  <si>
    <t>VALIDADO CON APP</t>
  </si>
  <si>
    <t>Porcentaje de educandos/as que concluyen nivel educativo del grupo en condición de vulnerabilidad de atención en el Modelo Educación para la Vida y el Trabajo (MEVyT).</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</si>
  <si>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</si>
  <si>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t>
  </si>
  <si>
    <r>
      <rPr>
        <b/>
        <sz val="40"/>
        <rFont val="Montserrat"/>
      </rPr>
      <t xml:space="preserve">UCN´S </t>
    </r>
    <r>
      <rPr>
        <sz val="40"/>
        <rFont val="Montserrat"/>
      </rPr>
      <t xml:space="preserve">
Jóvenes 10-14 en Primaria</t>
    </r>
    <r>
      <rPr>
        <b/>
        <sz val="40"/>
        <rFont val="Montserrat"/>
      </rPr>
      <t>+</t>
    </r>
    <r>
      <rPr>
        <sz val="40"/>
        <rFont val="Montserrat"/>
      </rPr>
      <t>Personas con discapacidad</t>
    </r>
    <r>
      <rPr>
        <b/>
        <sz val="40"/>
        <rFont val="Montserrat"/>
      </rPr>
      <t>+</t>
    </r>
    <r>
      <rPr>
        <sz val="40"/>
        <rFont val="Montserrat"/>
      </rPr>
      <t>Población indígena MIB y MIBU</t>
    </r>
  </si>
  <si>
    <t>Durante los primeros meses del trimestre fueron pocas sedes de aplicación que se llevaron a cabo durante las jornadas nacionales.</t>
  </si>
  <si>
    <t>Se mantuvo la atención educativa, pese a ello no se logró un avance optimo en la meta, especialmente en el grupo prioritario de débiles visuales.</t>
  </si>
  <si>
    <t>Mantener la dinámica de aplicaciones de exámenes ya sea en jornadas o aplicaciones programadas, siguiendo las medidas pertinentes, para continuar con las actividades presenciales de forma segura</t>
  </si>
  <si>
    <t>A pesar de mantener la atención educativa, no se logró un avance significativo en el seguimiento académico de los educandos, generando con ello un avance óptimo en la meta.</t>
  </si>
  <si>
    <t>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t>
  </si>
  <si>
    <r>
      <rPr>
        <b/>
        <sz val="40"/>
        <rFont val="Montserrat"/>
      </rPr>
      <t>ATENCIÓN</t>
    </r>
    <r>
      <rPr>
        <sz val="40"/>
        <rFont val="Montserrat"/>
      </rPr>
      <t xml:space="preserve">
Jóvenes 10-14 en Primaria</t>
    </r>
    <r>
      <rPr>
        <b/>
        <sz val="40"/>
        <rFont val="Montserrat"/>
      </rPr>
      <t>+</t>
    </r>
    <r>
      <rPr>
        <sz val="40"/>
        <rFont val="Montserrat"/>
      </rPr>
      <t>Personas con discapacidad</t>
    </r>
    <r>
      <rPr>
        <b/>
        <sz val="40"/>
        <rFont val="Montserrat"/>
      </rPr>
      <t>+</t>
    </r>
    <r>
      <rPr>
        <sz val="40"/>
        <rFont val="Montserrat"/>
      </rPr>
      <t>Población indígena MIB y MIBU</t>
    </r>
  </si>
  <si>
    <t>Porcentaje de educandos/as hispanohablantes de 15 años y más que concluyen nivel en iniciala y/o Primaria y/o Secundaria en el Modelo de Educación para la vida y el Trabajo.</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</si>
  <si>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</si>
  <si>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Educandos/as que concluyen nivel de inicial, Primaria y/o Secundaria con la vertiente Hispanohablante del Modelo Educación para la Vida y el Trabajo (MEVyT) en el periodo t</t>
  </si>
  <si>
    <r>
      <rPr>
        <b/>
        <sz val="40"/>
        <rFont val="Montserrat"/>
      </rPr>
      <t xml:space="preserve">UCN´S </t>
    </r>
    <r>
      <rPr>
        <sz val="40"/>
        <rFont val="Montserrat"/>
      </rPr>
      <t xml:space="preserve">
Hispanohablate (todos los grupos, menos indígena)</t>
    </r>
  </si>
  <si>
    <t>Atravéz de la 12 Coordinaciones de Zona se aperturaron sedes de aplicación de exámenes, además de llevar a cabo las aplicaciones en las diferentes Plazas Comunitarias, esto en seguimiento a las Jornadad Nacionales realizadas durante el primer trimestre del año.
Además se llevaron a cabo acciones de promoción y difusión en medios digitales.</t>
  </si>
  <si>
    <t>Se contó con la participación promedio de 2608 educandos por mes que acudieron a presentar exámen, además con la estructura de P/C, aplicadores y asesores, logrando con ello el avance de las metas de UCN presentado.</t>
  </si>
  <si>
    <t>Se llevaron a cabo reuniones virtuales de organización, seguimiento y evaluación con las Coordinaciones de Zona para el desarrollo de las Jornadas de acreditación, así como para las aplicaciones que se programaron en las diferentes sedes de aplicación de exámenes.</t>
  </si>
  <si>
    <t>Se logró tener un promedio de 4,026 participantes por mes en las jornadas, se incorporaron 2,466 nuevos educandos y a pesar de que no se cubrió en su totalidad la meta programada, 5,557 educandos concluyeron algún nivel educativo.</t>
  </si>
  <si>
    <t>Educandos/as atendidos en el nivel de inicial, Primaria y/o Secundaria con la vertiente Hispanohablante del Modelo Educación para la Vida y el Trabajo (MEVyT) en el periodo t</t>
  </si>
  <si>
    <r>
      <rPr>
        <b/>
        <sz val="40"/>
        <rFont val="Montserrat"/>
      </rPr>
      <t>ATENCIÓN</t>
    </r>
    <r>
      <rPr>
        <sz val="40"/>
        <rFont val="Montserrat"/>
      </rPr>
      <t xml:space="preserve">
Hispanohablate (todos los grupos, menos indígena)</t>
    </r>
  </si>
  <si>
    <t>ACTIVIDAD</t>
  </si>
  <si>
    <t>Razón de módulos vinculados en el Modelo Educación para la Vida y el Trabajo (MEVyT).</t>
  </si>
  <si>
    <t>(Educandos/as activos en el MEVyT con algún módulo vinculado en el periodo t) / (Educandos/as activos en el MEVyT en el periodo t)</t>
  </si>
  <si>
    <t>Educandos/as activos en el MEVyT con algún módulo vinculado en el periodo t</t>
  </si>
  <si>
    <t>Educandos activos con algún módulo vinculado</t>
  </si>
  <si>
    <t>Monitoreo permanente con las Coordinacines de Zona  mediante el reporte at04 (listado de personas activas y modulos vinculados), especilamente antes del cierre del mes.</t>
  </si>
  <si>
    <t>Se logra mantener que en casi en su totalidad los adultos cuenten al menos con un módulo vinculado.</t>
  </si>
  <si>
    <t>Se mantiene el monitoreo permanente con las Coordinaciones de Zona.</t>
  </si>
  <si>
    <t>Lograr mantener la vinculación en casi la totalidad de los adultos activos.</t>
  </si>
  <si>
    <t>Educandos/as activos en el MEVyT en el periodo t</t>
  </si>
  <si>
    <t>Educando activos</t>
  </si>
  <si>
    <t>Porcentaje de módulos en línea o digitales vinculados en el trimestre</t>
  </si>
  <si>
    <t>((Total de módulos en línea o digitales vinculados en el periodo t) / Total de módulos vinculados en el periodo t)*100</t>
  </si>
  <si>
    <t>Total de módulos en línea o digitales vinculados en el periodo t</t>
  </si>
  <si>
    <r>
      <t xml:space="preserve">Módulos en </t>
    </r>
    <r>
      <rPr>
        <b/>
        <sz val="40"/>
        <rFont val="Montserrat"/>
      </rPr>
      <t xml:space="preserve">línea o digitales </t>
    </r>
    <r>
      <rPr>
        <sz val="40"/>
        <rFont val="Montserrat"/>
      </rPr>
      <t>VINCULADOS</t>
    </r>
  </si>
  <si>
    <t>Problemática presentada anivel estatal, la falta de figuras voluntarias en las plazas comunitarias que dieran seguimiento a la atención de ls personas beneficiarias, así como tambien la falta de información y nuevos lineamientos por parte de oficinas centrales ante el anuncio de cambio de modelo educativo para la atención digital y la operación de una nueva plataforma</t>
  </si>
  <si>
    <t>No todas las Coordinaciones de Zona pudieron avocarse a la atención educativa en línea.
No se promovió a nivel estatal la modalidad, ante la falta de figuras que dieran seguimiento a la atención en línea</t>
  </si>
  <si>
    <t>En carpeta de evidencia se subió oficio de la Dirección de Servicios Educativos con cambio de meta en el primer trimestre.</t>
  </si>
  <si>
    <t>Ante la regularización de aplicación de exámenes, se incrementó la vinculación de módulos en la plataforma del MEVyT en línea.
La plataforma de MEVyT en línea se cerró a nuevas incorporaciones, por lo que solo permanecerá abierta para que los usuarios educandos continúen estudiando y vinculando nuevos módulos si así lo eligen.</t>
  </si>
  <si>
    <t>Se incrementó la vinculación de módulos en MEVyT en línea hasta el cierre de la plataforma.</t>
  </si>
  <si>
    <t>La información que se reporte en el numerador es con corte al mes de mayo, ya que no se ha recibido el reporte actualizado de la plataforma de oficinas centrales, de acuerdo a la información proporciona por la  Dirección de Servicios Educativos.</t>
  </si>
  <si>
    <t>Total de módulos vinculados en el periodo t)*100</t>
  </si>
  <si>
    <r>
      <rPr>
        <b/>
        <sz val="40"/>
        <rFont val="Montserrat"/>
      </rPr>
      <t xml:space="preserve">TOTAL </t>
    </r>
    <r>
      <rPr>
        <sz val="40"/>
        <rFont val="Montserrat"/>
      </rPr>
      <t>de módulos VINCULADOS</t>
    </r>
  </si>
  <si>
    <t>Porcentaje de asesores/as con más de un año de permanencia con formación continua acumulados al cierre del trimestre.</t>
  </si>
  <si>
    <t>(Asesores/as con más de un año de permanencia con formación continua acumulados al cierre del periodo t / Asesores/as con más de un año de permanencia acumulados al cierre del periodo t)*100</t>
  </si>
  <si>
    <t>Asesores/as con más de un año de permanencia con formación continua acumulados al cierre del periodo t</t>
  </si>
  <si>
    <t>Asesores/as con más de un año de permanencia con formación continua acumulados</t>
  </si>
  <si>
    <t>La información que les proporcione Dirección Académica la reportarán en el apartado trimestral.</t>
  </si>
  <si>
    <t>Durante el primer semestre del año se in inició con la reestructuración de personas asesoras por parte de las Coordinaciones de Zona, y aún continúa.</t>
  </si>
  <si>
    <t>La formación en el primer trimeste fue bajo.</t>
  </si>
  <si>
    <t>Información recibida de la Dirección de Servicios Educativos mediante oficio cargado en carpeta de evidencias del indicador 10</t>
  </si>
  <si>
    <t>Por la necesidad que todas las personas asesoras con círculo de estudio activo cuenten con el esquema de formación básico, se intensificaron las acciones para que la mayor parte participaran y acreditaran los eventos de básica 1 y 2, así también se promocionó el taller mis competencias básicas.</t>
  </si>
  <si>
    <t>Se incrementó la participación de las personas asesoras a los eventos de formación básica 1 y 2, por lo cual se logró superar la expectativa de cumplimiento del segundo trimestre.</t>
  </si>
  <si>
    <t>Asesores/as con más de un año de permanencia acumulados al cierre del periodo t</t>
  </si>
  <si>
    <t>Asesores/as con más de un año de permanencia acumulados</t>
  </si>
  <si>
    <t>Porcentaje de exámenes en línea aplicados del MEVyT.</t>
  </si>
  <si>
    <t>Total de exámenes en línea del MEVyT aplicados en el periodo t / Total de exámenes del MEVyT aplicados en cualquier formato en el periodo t)*100</t>
  </si>
  <si>
    <t xml:space="preserve">Total de exámenes en línea del MEVyT aplicados en el periodo t </t>
  </si>
  <si>
    <r>
      <t xml:space="preserve">Exámenes en </t>
    </r>
    <r>
      <rPr>
        <b/>
        <sz val="40"/>
        <rFont val="Montserrat"/>
      </rPr>
      <t xml:space="preserve">linea </t>
    </r>
    <r>
      <rPr>
        <sz val="40"/>
        <rFont val="Montserrat"/>
      </rPr>
      <t>aplicados</t>
    </r>
  </si>
  <si>
    <t>Se contó con la participación promedio de 2608 educandos por mes que acudieron a presentar exámen, se aplicaron en promedio 1,014 exámenes por mes</t>
  </si>
  <si>
    <t>VALIDADO CON ESTADO</t>
  </si>
  <si>
    <t>Se incrementó la participación de educandos en los servicios que ofrecen las Plazas Comunitarias, privilegiando la aplicación de exámen en esta modalidad, como una forma más segura que se ofrece al usuario, en cuanto a medidas de seguridad sanitaria.</t>
  </si>
  <si>
    <t>Total de exámenes del MEVyT aplicados en cualquier formato en el periodo t)*100</t>
  </si>
  <si>
    <r>
      <rPr>
        <b/>
        <sz val="40"/>
        <rFont val="Montserrat"/>
      </rPr>
      <t>TOTAL DE EXAMENES APLICADOS</t>
    </r>
    <r>
      <rPr>
        <sz val="40"/>
        <rFont val="Montserrat"/>
      </rPr>
      <t xml:space="preserve"> (ex en línea + ex en papel)</t>
    </r>
  </si>
  <si>
    <t>Porcentaje de exámenes impresos aplicados del MEVyT.</t>
  </si>
  <si>
    <t>(Total de exámenes impresos del MEVyT aplicados en el periodo t / Total de exámenes del MEVyT aplicados en cualquier formato en el periodo t)*100</t>
  </si>
  <si>
    <t xml:space="preserve">Total de exámenes impresos del MEVyT aplicados en el periodo t </t>
  </si>
  <si>
    <r>
      <t xml:space="preserve">Exámenes en </t>
    </r>
    <r>
      <rPr>
        <b/>
        <sz val="40"/>
        <rFont val="Montserrat"/>
      </rPr>
      <t xml:space="preserve">papel </t>
    </r>
    <r>
      <rPr>
        <sz val="40"/>
        <rFont val="Montserrat"/>
      </rPr>
      <t>aplicados</t>
    </r>
  </si>
  <si>
    <t>Se contó con la participación promedio de 2608 educandos por mes que acudieron a presentar exámen, aplicando en promedio 3,491 exámenes por mes.</t>
  </si>
  <si>
    <t>Participación de todas la Coordinaciones de Zona a través de sus Plazas Comunitarias y sedes de aplicación de examen en el desarrollo de jornadas y aplicaciones programadas durante el periodo.</t>
  </si>
  <si>
    <t>Se privilegió la aplicación en línea, generando que el 58% solo se aplicara en impreso del total de exámenes aplicados durante el trimestre</t>
  </si>
  <si>
    <t>Total de exámenes del MEVyT aplicados en cualquier formato en el periodo t</t>
  </si>
  <si>
    <t>Nota: Favor de NO modificar el archivo, solo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</si>
</sst>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44">
    <font>
      <sz val="12"/>
      <color theme="1"/>
      <name val="Calibri"/>
      <family val="2"/>
      <scheme val="minor"/>
    </font>
    <font>
      <sz val="11"/>
      <color theme="1"/>
      <name val="Calibri"/>
      <family val="2"/>
      <scheme val="minor"/>
    </font>
    <font>
      <sz val="12"/>
      <color theme="1"/>
      <name val="Calibri"/>
      <family val="2"/>
      <scheme val="minor"/>
    </font>
    <font>
      <b/>
      <sz val="18"/>
      <color theme="1"/>
      <name val="Montserrat"/>
    </font>
    <font>
      <sz val="18"/>
      <color theme="1"/>
      <name val="Montserrat"/>
    </font>
    <font>
      <sz val="12"/>
      <color theme="1"/>
      <name val="Montserrat"/>
    </font>
    <font>
      <b/>
      <sz val="11"/>
      <color theme="1"/>
      <name val="Calibri"/>
      <family val="2"/>
      <scheme val="minor"/>
    </font>
    <font>
      <b/>
      <sz val="12"/>
      <color theme="1"/>
      <name val="Calibri"/>
      <family val="2"/>
      <scheme val="minor"/>
    </font>
    <font>
      <sz val="10"/>
      <name val="Arial"/>
      <family val="2"/>
    </font>
    <font>
      <b/>
      <sz val="20"/>
      <color theme="1"/>
      <name val="Montserrat"/>
    </font>
    <font>
      <sz val="18"/>
      <name val="Montserrat"/>
    </font>
    <font>
      <b/>
      <sz val="18"/>
      <name val="Montserrat"/>
    </font>
    <font>
      <b/>
      <sz val="24"/>
      <name val="Montserrat"/>
    </font>
    <font>
      <b/>
      <sz val="30"/>
      <color theme="1"/>
      <name val="Montserrat"/>
    </font>
    <font>
      <b/>
      <sz val="30"/>
      <color theme="0"/>
      <name val="Montserrat"/>
    </font>
    <font>
      <b/>
      <sz val="25"/>
      <color theme="1"/>
      <name val="Montserrat"/>
    </font>
    <font>
      <b/>
      <sz val="25"/>
      <color theme="0"/>
      <name val="Montserrat"/>
    </font>
    <font>
      <b/>
      <sz val="24"/>
      <color theme="0"/>
      <name val="Montserrat"/>
    </font>
    <font>
      <b/>
      <sz val="29"/>
      <color theme="0"/>
      <name val="Montserrat"/>
    </font>
    <font>
      <b/>
      <sz val="29"/>
      <color theme="1"/>
      <name val="Montserrat"/>
    </font>
    <font>
      <sz val="29"/>
      <color theme="1"/>
      <name val="Montserrat"/>
    </font>
    <font>
      <sz val="30"/>
      <name val="Montserrat"/>
    </font>
    <font>
      <b/>
      <sz val="30"/>
      <name val="Montserrat"/>
    </font>
    <font>
      <sz val="30"/>
      <color theme="1"/>
      <name val="Montserrat"/>
    </font>
    <font>
      <sz val="25"/>
      <color theme="1"/>
      <name val="Montserrat"/>
    </font>
    <font>
      <sz val="25"/>
      <name val="Montserrat"/>
    </font>
    <font>
      <b/>
      <sz val="38"/>
      <color theme="1"/>
      <name val="Montserrat"/>
    </font>
    <font>
      <sz val="38"/>
      <color theme="1"/>
      <name val="Montserrat"/>
    </font>
    <font>
      <b/>
      <sz val="38"/>
      <color theme="0"/>
      <name val="Montserrat"/>
    </font>
    <font>
      <b/>
      <sz val="40"/>
      <color theme="1"/>
      <name val="Montserrat"/>
    </font>
    <font>
      <b/>
      <sz val="23"/>
      <name val="Montserrat"/>
    </font>
    <font>
      <b/>
      <sz val="40"/>
      <name val="Montserrat"/>
    </font>
    <font>
      <sz val="40"/>
      <name val="Montserrat"/>
    </font>
    <font>
      <b/>
      <sz val="30"/>
      <color rgb="FF000000"/>
      <name val="Montserrat"/>
    </font>
    <font>
      <b/>
      <sz val="40"/>
      <color rgb="FF000000"/>
      <name val="Montserrat"/>
    </font>
    <font>
      <sz val="40"/>
      <color theme="1"/>
      <name val="Montserrat"/>
    </font>
    <font>
      <b/>
      <sz val="40"/>
      <color theme="0"/>
      <name val="Montserrat"/>
    </font>
    <font>
      <b/>
      <sz val="50"/>
      <color theme="1"/>
      <name val="Montserrat"/>
    </font>
    <font>
      <b/>
      <sz val="60"/>
      <color theme="0"/>
      <name val="Montserrat"/>
    </font>
    <font>
      <b/>
      <sz val="35"/>
      <name val="Montserrat"/>
    </font>
    <font>
      <b/>
      <sz val="35"/>
      <color theme="1"/>
      <name val="Montserrat"/>
    </font>
    <font>
      <sz val="35"/>
      <color theme="1"/>
      <name val="Montserrat"/>
    </font>
    <font>
      <b/>
      <sz val="60"/>
      <name val="Montserrat"/>
    </font>
    <font>
      <b/>
      <sz val="50"/>
      <name val="Montserrat"/>
    </font>
  </fonts>
  <fills count="32">
    <fill>
      <patternFill patternType="none"/>
    </fill>
    <fill>
      <patternFill patternType="gray125"/>
    </fill>
    <fill>
      <patternFill patternType="solid">
        <fgColor theme="0"/>
        <bgColor theme="0" tint="-0.34998626667073579"/>
      </patternFill>
    </fill>
    <fill>
      <patternFill patternType="gray0625">
        <fgColor theme="0" tint="-0.34998626667073579"/>
        <bgColor theme="0"/>
      </patternFill>
    </fill>
    <fill>
      <patternFill patternType="solid">
        <fgColor rgb="FF1B5542"/>
        <bgColor theme="9"/>
      </patternFill>
    </fill>
    <fill>
      <patternFill patternType="solid">
        <fgColor theme="0"/>
        <bgColor theme="9"/>
      </patternFill>
    </fill>
    <fill>
      <patternFill patternType="solid">
        <fgColor rgb="FFFFFF00"/>
        <bgColor indexed="64"/>
      </patternFill>
    </fill>
    <fill>
      <patternFill patternType="solid">
        <fgColor theme="1"/>
        <bgColor indexed="64"/>
      </patternFill>
    </fill>
    <fill>
      <patternFill patternType="solid">
        <fgColor rgb="FFA8D4A8"/>
        <bgColor indexed="64"/>
      </patternFill>
    </fill>
    <fill>
      <patternFill patternType="solid">
        <fgColor rgb="FFC00000"/>
        <bgColor indexed="64"/>
      </patternFill>
    </fill>
    <fill>
      <patternFill patternType="solid">
        <fgColor theme="0"/>
        <bgColor indexed="64"/>
      </patternFill>
    </fill>
    <fill>
      <patternFill patternType="solid">
        <fgColor rgb="FF1B5542"/>
        <bgColor indexed="64"/>
      </patternFill>
    </fill>
    <fill>
      <patternFill patternType="solid">
        <fgColor theme="0"/>
        <bgColor rgb="FF1B5542"/>
      </patternFill>
    </fill>
    <fill>
      <patternFill patternType="solid">
        <fgColor theme="9" tint="-0.249977111117893"/>
        <bgColor theme="9"/>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0" tint="-4.9989318521683403E-2"/>
        <bgColor theme="0" tint="-0.34998626667073579"/>
      </patternFill>
    </fill>
    <fill>
      <patternFill patternType="solid">
        <fgColor theme="8" tint="0.39997558519241921"/>
        <bgColor theme="9"/>
      </patternFill>
    </fill>
    <fill>
      <patternFill patternType="solid">
        <fgColor rgb="FFDDEBF7"/>
        <bgColor indexed="64"/>
      </patternFill>
    </fill>
    <fill>
      <patternFill patternType="solid">
        <fgColor rgb="FF990033"/>
        <bgColor indexed="64"/>
      </patternFill>
    </fill>
    <fill>
      <patternFill patternType="solid">
        <fgColor theme="5" tint="0.79998168889431442"/>
        <bgColor theme="9"/>
      </patternFill>
    </fill>
    <fill>
      <patternFill patternType="solid">
        <fgColor theme="5" tint="0.79998168889431442"/>
        <bgColor indexed="64"/>
      </patternFill>
    </fill>
    <fill>
      <patternFill patternType="solid">
        <fgColor theme="7" tint="-0.249977111117893"/>
        <bgColor theme="9"/>
      </patternFill>
    </fill>
    <fill>
      <patternFill patternType="solid">
        <fgColor rgb="FFBC1097"/>
        <bgColor indexed="64"/>
      </patternFill>
    </fill>
    <fill>
      <patternFill patternType="solid">
        <fgColor theme="0" tint="-0.14999847407452621"/>
        <bgColor rgb="FF1B5542"/>
      </patternFill>
    </fill>
    <fill>
      <patternFill patternType="solid">
        <fgColor rgb="FF850909"/>
        <bgColor indexed="64"/>
      </patternFill>
    </fill>
    <fill>
      <patternFill patternType="solid">
        <fgColor rgb="FFC6E0B4"/>
        <bgColor indexed="64"/>
      </patternFill>
    </fill>
    <fill>
      <patternFill patternType="solid">
        <fgColor rgb="FFFFFFFF"/>
        <bgColor indexed="64"/>
      </patternFill>
    </fill>
    <fill>
      <patternFill patternType="solid">
        <fgColor rgb="FFFFC000"/>
        <bgColor indexed="64"/>
      </patternFill>
    </fill>
    <fill>
      <patternFill patternType="solid">
        <fgColor rgb="FFE2EFDA"/>
        <bgColor indexed="64"/>
      </patternFill>
    </fill>
  </fills>
  <borders count="64">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indexed="64"/>
      </left>
      <right/>
      <top/>
      <bottom/>
      <diagonal/>
    </border>
    <border>
      <left style="thin">
        <color indexed="64"/>
      </left>
      <right style="medium">
        <color theme="0" tint="-0.499984740745262"/>
      </right>
      <top style="thin">
        <color indexed="64"/>
      </top>
      <bottom/>
      <diagonal/>
    </border>
    <border>
      <left style="thin">
        <color indexed="64"/>
      </left>
      <right style="medium">
        <color theme="0" tint="-0.499984740745262"/>
      </right>
      <top/>
      <bottom/>
      <diagonal/>
    </border>
    <border>
      <left style="thin">
        <color indexed="64"/>
      </left>
      <right style="medium">
        <color theme="0" tint="-0.499984740745262"/>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9" fontId="2" fillId="0" borderId="0" applyFont="0" applyFill="0" applyBorder="0" applyAlignment="0" applyProtection="0"/>
    <xf numFmtId="0" fontId="1" fillId="0" borderId="0"/>
    <xf numFmtId="0" fontId="8" fillId="0" borderId="0"/>
    <xf numFmtId="9" fontId="8" fillId="0" borderId="0" applyFont="0" applyFill="0" applyBorder="0" applyAlignment="0" applyProtection="0"/>
    <xf numFmtId="0" fontId="2" fillId="0" borderId="0"/>
  </cellStyleXfs>
  <cellXfs count="339">
    <xf numFmtId="0" fontId="0" fillId="0" borderId="0" xfId="0"/>
    <xf numFmtId="0" fontId="6" fillId="0" borderId="24" xfId="2" applyFont="1" applyBorder="1" applyAlignment="1">
      <alignment vertical="center"/>
    </xf>
    <xf numFmtId="0" fontId="7" fillId="0" borderId="24" xfId="0" applyFont="1" applyBorder="1" applyAlignment="1">
      <alignment horizont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justify" vertical="center"/>
      <protection locked="0"/>
    </xf>
    <xf numFmtId="0" fontId="4" fillId="0" borderId="0" xfId="0" applyFont="1" applyAlignment="1" applyProtection="1">
      <alignment horizontal="justify" vertical="center"/>
      <protection locked="0"/>
    </xf>
    <xf numFmtId="0" fontId="9"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10" fillId="2" borderId="10" xfId="0" applyFont="1" applyFill="1" applyBorder="1" applyAlignment="1" applyProtection="1">
      <alignment vertical="center" wrapText="1"/>
      <protection locked="0"/>
    </xf>
    <xf numFmtId="0" fontId="10" fillId="2" borderId="27"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2" borderId="28" xfId="0" applyFont="1" applyFill="1" applyBorder="1" applyAlignment="1" applyProtection="1">
      <alignment vertical="center" wrapText="1"/>
      <protection locked="0"/>
    </xf>
    <xf numFmtId="0" fontId="23" fillId="0" borderId="0" xfId="0" applyFont="1" applyAlignment="1" applyProtection="1">
      <alignment vertical="center"/>
      <protection locked="0"/>
    </xf>
    <xf numFmtId="0" fontId="21" fillId="2" borderId="33" xfId="0" applyFont="1" applyFill="1" applyBorder="1" applyAlignment="1" applyProtection="1">
      <alignment vertical="center" wrapText="1"/>
      <protection locked="0"/>
    </xf>
    <xf numFmtId="0" fontId="21" fillId="2" borderId="10" xfId="0" applyFont="1" applyFill="1" applyBorder="1" applyAlignment="1" applyProtection="1">
      <alignment vertical="center" wrapText="1"/>
      <protection locked="0"/>
    </xf>
    <xf numFmtId="0" fontId="21" fillId="2" borderId="34"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3" fontId="21" fillId="14" borderId="3" xfId="0" applyNumberFormat="1" applyFont="1" applyFill="1" applyBorder="1" applyAlignment="1" applyProtection="1">
      <alignment horizontal="center" vertical="center" wrapText="1"/>
      <protection locked="0"/>
    </xf>
    <xf numFmtId="3" fontId="21" fillId="14" borderId="5" xfId="0" applyNumberFormat="1" applyFont="1" applyFill="1" applyBorder="1" applyAlignment="1" applyProtection="1">
      <alignment horizontal="center" vertical="center" wrapText="1"/>
      <protection locked="0"/>
    </xf>
    <xf numFmtId="3" fontId="23" fillId="0" borderId="0" xfId="0" applyNumberFormat="1" applyFont="1" applyAlignment="1" applyProtection="1">
      <alignment vertical="center"/>
      <protection locked="0"/>
    </xf>
    <xf numFmtId="0" fontId="24" fillId="0" borderId="0" xfId="0" applyFont="1" applyAlignment="1" applyProtection="1">
      <alignment vertical="center"/>
      <protection locked="0"/>
    </xf>
    <xf numFmtId="0" fontId="15" fillId="0" borderId="0" xfId="0" applyFont="1" applyAlignment="1" applyProtection="1">
      <alignment vertical="center"/>
      <protection locked="0"/>
    </xf>
    <xf numFmtId="0" fontId="25" fillId="2" borderId="10" xfId="0" applyFont="1" applyFill="1" applyBorder="1" applyAlignment="1" applyProtection="1">
      <alignment vertical="center" wrapText="1"/>
      <protection locked="0"/>
    </xf>
    <xf numFmtId="0" fontId="25" fillId="2" borderId="1" xfId="0" applyFont="1" applyFill="1" applyBorder="1" applyAlignment="1" applyProtection="1">
      <alignment vertical="center" wrapText="1"/>
      <protection locked="0"/>
    </xf>
    <xf numFmtId="0" fontId="26" fillId="0" borderId="0" xfId="0" applyFont="1" applyAlignment="1" applyProtection="1">
      <alignment horizontal="left" vertical="center"/>
      <protection locked="0"/>
    </xf>
    <xf numFmtId="0" fontId="26" fillId="0" borderId="0" xfId="0" applyFont="1" applyAlignment="1" applyProtection="1">
      <alignment horizontal="justify" vertical="center"/>
      <protection locked="0"/>
    </xf>
    <xf numFmtId="0" fontId="27" fillId="0" borderId="0" xfId="0" applyFont="1" applyAlignment="1" applyProtection="1">
      <alignment vertical="center"/>
      <protection locked="0"/>
    </xf>
    <xf numFmtId="0" fontId="28" fillId="0" borderId="0" xfId="0" applyFont="1" applyAlignment="1" applyProtection="1">
      <alignment vertical="center"/>
      <protection locked="0"/>
    </xf>
    <xf numFmtId="3" fontId="21" fillId="0" borderId="16" xfId="0" applyNumberFormat="1" applyFont="1" applyBorder="1" applyAlignment="1" applyProtection="1">
      <alignment horizontal="center" vertical="center" wrapText="1"/>
      <protection locked="0"/>
    </xf>
    <xf numFmtId="3" fontId="21" fillId="0" borderId="3" xfId="0" applyNumberFormat="1" applyFont="1" applyBorder="1" applyAlignment="1" applyProtection="1">
      <alignment horizontal="center" vertical="center" wrapText="1"/>
      <protection locked="0"/>
    </xf>
    <xf numFmtId="3" fontId="21" fillId="0" borderId="17" xfId="0" applyNumberFormat="1" applyFont="1" applyBorder="1" applyAlignment="1" applyProtection="1">
      <alignment horizontal="center" vertical="center" wrapText="1"/>
      <protection locked="0"/>
    </xf>
    <xf numFmtId="3" fontId="21" fillId="0" borderId="5" xfId="0" applyNumberFormat="1" applyFont="1" applyBorder="1" applyAlignment="1" applyProtection="1">
      <alignment horizontal="center" vertical="center" wrapText="1"/>
      <protection locked="0"/>
    </xf>
    <xf numFmtId="0" fontId="10" fillId="2" borderId="33" xfId="0" applyFont="1" applyFill="1" applyBorder="1" applyAlignment="1" applyProtection="1">
      <alignment vertical="center" wrapText="1"/>
      <protection locked="0"/>
    </xf>
    <xf numFmtId="0" fontId="10" fillId="2" borderId="34" xfId="0" applyFont="1" applyFill="1" applyBorder="1" applyAlignment="1" applyProtection="1">
      <alignment vertical="center" wrapText="1"/>
      <protection locked="0"/>
    </xf>
    <xf numFmtId="0" fontId="28" fillId="10" borderId="0" xfId="0" applyFont="1" applyFill="1" applyAlignment="1" applyProtection="1">
      <alignment vertical="center" wrapText="1"/>
      <protection locked="0"/>
    </xf>
    <xf numFmtId="3" fontId="21" fillId="14" borderId="19" xfId="0" applyNumberFormat="1" applyFont="1" applyFill="1" applyBorder="1" applyAlignment="1" applyProtection="1">
      <alignment horizontal="center" vertical="center" wrapText="1"/>
      <protection locked="0"/>
    </xf>
    <xf numFmtId="3" fontId="21" fillId="0" borderId="50" xfId="0" applyNumberFormat="1" applyFont="1" applyBorder="1" applyAlignment="1" applyProtection="1">
      <alignment horizontal="center" vertical="center" wrapText="1"/>
      <protection locked="0"/>
    </xf>
    <xf numFmtId="3" fontId="21" fillId="0" borderId="19" xfId="0" applyNumberFormat="1" applyFont="1" applyBorder="1" applyAlignment="1" applyProtection="1">
      <alignment horizontal="center" vertical="center" wrapText="1"/>
      <protection locked="0"/>
    </xf>
    <xf numFmtId="0" fontId="21" fillId="2" borderId="49" xfId="0" applyFont="1" applyFill="1" applyBorder="1" applyAlignment="1" applyProtection="1">
      <alignment vertical="center" wrapText="1"/>
      <protection locked="0"/>
    </xf>
    <xf numFmtId="0" fontId="21" fillId="2" borderId="0" xfId="0" applyFont="1" applyFill="1" applyAlignment="1" applyProtection="1">
      <alignment vertical="center" wrapText="1"/>
      <protection locked="0"/>
    </xf>
    <xf numFmtId="3" fontId="22" fillId="16" borderId="10" xfId="0" applyNumberFormat="1" applyFont="1" applyFill="1" applyBorder="1" applyAlignment="1" applyProtection="1">
      <alignment horizontal="center" vertical="center" wrapText="1"/>
      <protection locked="0"/>
    </xf>
    <xf numFmtId="3" fontId="22" fillId="16" borderId="1" xfId="0" applyNumberFormat="1" applyFont="1" applyFill="1" applyBorder="1" applyAlignment="1" applyProtection="1">
      <alignment horizontal="center" vertical="center" wrapText="1"/>
      <protection locked="0"/>
    </xf>
    <xf numFmtId="3" fontId="22" fillId="16" borderId="8" xfId="0" applyNumberFormat="1" applyFont="1" applyFill="1" applyBorder="1" applyAlignment="1" applyProtection="1">
      <alignment horizontal="center" vertical="center" wrapText="1"/>
      <protection locked="0"/>
    </xf>
    <xf numFmtId="0" fontId="22" fillId="16" borderId="12" xfId="0" applyFont="1" applyFill="1" applyBorder="1" applyAlignment="1" applyProtection="1">
      <alignment horizontal="center" vertical="center" wrapText="1"/>
      <protection locked="0"/>
    </xf>
    <xf numFmtId="3" fontId="22" fillId="16" borderId="45" xfId="0" applyNumberFormat="1" applyFont="1" applyFill="1" applyBorder="1" applyAlignment="1" applyProtection="1">
      <alignment horizontal="center" vertical="center" wrapText="1"/>
      <protection locked="0"/>
    </xf>
    <xf numFmtId="3" fontId="22" fillId="16" borderId="47" xfId="0" applyNumberFormat="1" applyFont="1" applyFill="1" applyBorder="1" applyAlignment="1" applyProtection="1">
      <alignment horizontal="center" vertical="center" wrapText="1"/>
      <protection locked="0"/>
    </xf>
    <xf numFmtId="3" fontId="22" fillId="16" borderId="46" xfId="0" applyNumberFormat="1" applyFont="1" applyFill="1" applyBorder="1" applyAlignment="1" applyProtection="1">
      <alignment horizontal="center" vertical="center" wrapText="1"/>
      <protection locked="0"/>
    </xf>
    <xf numFmtId="3" fontId="22" fillId="16" borderId="48" xfId="0" applyNumberFormat="1" applyFont="1" applyFill="1" applyBorder="1" applyAlignment="1" applyProtection="1">
      <alignment horizontal="center" vertical="center" wrapText="1"/>
      <protection locked="0"/>
    </xf>
    <xf numFmtId="0" fontId="22" fillId="16" borderId="8" xfId="0" applyFont="1" applyFill="1" applyBorder="1" applyAlignment="1" applyProtection="1">
      <alignment horizontal="center" vertical="center" wrapText="1"/>
      <protection locked="0"/>
    </xf>
    <xf numFmtId="0" fontId="10" fillId="18" borderId="8" xfId="0" applyFont="1" applyFill="1" applyBorder="1" applyAlignment="1" applyProtection="1">
      <alignment vertical="center" wrapText="1"/>
      <protection locked="0"/>
    </xf>
    <xf numFmtId="0" fontId="10" fillId="18" borderId="12" xfId="0" applyFont="1" applyFill="1" applyBorder="1" applyAlignment="1" applyProtection="1">
      <alignment vertical="center" wrapText="1"/>
      <protection locked="0"/>
    </xf>
    <xf numFmtId="3" fontId="22" fillId="16" borderId="43" xfId="0" applyNumberFormat="1" applyFont="1" applyFill="1" applyBorder="1" applyAlignment="1" applyProtection="1">
      <alignment horizontal="center" vertical="center" wrapText="1"/>
      <protection locked="0"/>
    </xf>
    <xf numFmtId="3" fontId="22" fillId="16" borderId="12" xfId="0" applyNumberFormat="1" applyFont="1" applyFill="1" applyBorder="1" applyAlignment="1" applyProtection="1">
      <alignment horizontal="center" vertical="center" wrapText="1"/>
      <protection locked="0"/>
    </xf>
    <xf numFmtId="0" fontId="10" fillId="18" borderId="27" xfId="0" applyFont="1" applyFill="1" applyBorder="1" applyAlignment="1" applyProtection="1">
      <alignment vertical="center" wrapText="1"/>
      <protection locked="0"/>
    </xf>
    <xf numFmtId="0" fontId="20" fillId="0" borderId="0" xfId="0" applyFont="1" applyAlignment="1" applyProtection="1">
      <alignment horizontal="justify" vertical="center" wrapText="1"/>
      <protection locked="0"/>
    </xf>
    <xf numFmtId="3" fontId="21" fillId="0" borderId="0" xfId="0" applyNumberFormat="1"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10" fontId="22" fillId="0" borderId="0" xfId="0" applyNumberFormat="1" applyFont="1" applyAlignment="1">
      <alignment horizontal="center" vertical="center" wrapText="1"/>
    </xf>
    <xf numFmtId="10" fontId="14" fillId="0" borderId="0" xfId="1" applyNumberFormat="1" applyFont="1" applyFill="1" applyBorder="1" applyAlignment="1">
      <alignment horizontal="center" vertical="center" wrapText="1"/>
    </xf>
    <xf numFmtId="164" fontId="30" fillId="0" borderId="0" xfId="0" applyNumberFormat="1" applyFont="1" applyAlignment="1">
      <alignment horizontal="justify" vertical="center" wrapText="1"/>
    </xf>
    <xf numFmtId="3" fontId="22" fillId="0" borderId="0" xfId="0" applyNumberFormat="1" applyFont="1" applyAlignment="1" applyProtection="1">
      <alignment horizontal="center" vertical="center" wrapText="1"/>
      <protection locked="0"/>
    </xf>
    <xf numFmtId="164" fontId="11" fillId="0" borderId="0" xfId="0" applyNumberFormat="1" applyFont="1" applyAlignment="1">
      <alignment horizontal="justify" vertical="center" wrapText="1"/>
    </xf>
    <xf numFmtId="164" fontId="22" fillId="0" borderId="0" xfId="0" applyNumberFormat="1" applyFont="1" applyAlignment="1">
      <alignment horizontal="center" vertical="center" wrapText="1"/>
    </xf>
    <xf numFmtId="164" fontId="22" fillId="0" borderId="0" xfId="0" applyNumberFormat="1" applyFont="1" applyAlignment="1">
      <alignment horizontal="justify" vertical="center" wrapText="1"/>
    </xf>
    <xf numFmtId="164" fontId="12" fillId="0" borderId="0" xfId="0" applyNumberFormat="1" applyFont="1" applyAlignment="1">
      <alignment horizontal="center" vertical="center" wrapText="1"/>
    </xf>
    <xf numFmtId="10" fontId="17" fillId="0" borderId="0" xfId="1" applyNumberFormat="1" applyFont="1" applyFill="1" applyBorder="1" applyAlignment="1">
      <alignment horizontal="center" vertical="center" wrapText="1"/>
    </xf>
    <xf numFmtId="3" fontId="32" fillId="15" borderId="2" xfId="0" applyNumberFormat="1" applyFont="1" applyFill="1" applyBorder="1" applyAlignment="1" applyProtection="1">
      <alignment horizontal="center" vertical="center" wrapText="1"/>
      <protection locked="0"/>
    </xf>
    <xf numFmtId="3" fontId="32" fillId="15" borderId="5" xfId="0" applyNumberFormat="1" applyFont="1" applyFill="1" applyBorder="1" applyAlignment="1" applyProtection="1">
      <alignment horizontal="center" vertical="center" wrapText="1"/>
      <protection locked="0"/>
    </xf>
    <xf numFmtId="3" fontId="32" fillId="14" borderId="3" xfId="0" applyNumberFormat="1" applyFont="1" applyFill="1" applyBorder="1" applyAlignment="1" applyProtection="1">
      <alignment horizontal="center" vertical="center" wrapText="1"/>
      <protection locked="0"/>
    </xf>
    <xf numFmtId="3" fontId="32" fillId="14" borderId="5" xfId="0" applyNumberFormat="1" applyFont="1" applyFill="1" applyBorder="1" applyAlignment="1" applyProtection="1">
      <alignment horizontal="center" vertical="center" wrapText="1"/>
      <protection locked="0"/>
    </xf>
    <xf numFmtId="164" fontId="35" fillId="0" borderId="34" xfId="1" applyNumberFormat="1" applyFont="1" applyFill="1" applyBorder="1" applyAlignment="1" applyProtection="1">
      <alignment vertical="center" wrapText="1"/>
      <protection locked="0"/>
    </xf>
    <xf numFmtId="164" fontId="35" fillId="0" borderId="1" xfId="1" applyNumberFormat="1" applyFont="1" applyFill="1" applyBorder="1" applyAlignment="1" applyProtection="1">
      <alignment vertical="center" wrapText="1"/>
      <protection locked="0"/>
    </xf>
    <xf numFmtId="164" fontId="35" fillId="0" borderId="30" xfId="1" applyNumberFormat="1" applyFont="1" applyFill="1" applyBorder="1" applyAlignment="1" applyProtection="1">
      <alignment vertical="center" wrapText="1"/>
      <protection locked="0"/>
    </xf>
    <xf numFmtId="3" fontId="32" fillId="15" borderId="40" xfId="0" applyNumberFormat="1" applyFont="1" applyFill="1" applyBorder="1" applyAlignment="1" applyProtection="1">
      <alignment horizontal="center" vertical="center" wrapText="1"/>
      <protection locked="0"/>
    </xf>
    <xf numFmtId="3" fontId="32" fillId="15" borderId="39" xfId="0" applyNumberFormat="1" applyFont="1" applyFill="1" applyBorder="1" applyAlignment="1" applyProtection="1">
      <alignment horizontal="center" vertical="center" wrapText="1"/>
      <protection locked="0"/>
    </xf>
    <xf numFmtId="3" fontId="32" fillId="15" borderId="16" xfId="0" applyNumberFormat="1" applyFont="1" applyFill="1" applyBorder="1" applyAlignment="1" applyProtection="1">
      <alignment horizontal="center" vertical="center" wrapText="1"/>
      <protection locked="0"/>
    </xf>
    <xf numFmtId="3" fontId="32" fillId="15" borderId="17" xfId="0" applyNumberFormat="1" applyFont="1" applyFill="1" applyBorder="1" applyAlignment="1" applyProtection="1">
      <alignment horizontal="center" vertical="center" wrapText="1"/>
      <protection locked="0"/>
    </xf>
    <xf numFmtId="3" fontId="35" fillId="15" borderId="17" xfId="0" applyNumberFormat="1" applyFont="1" applyFill="1" applyBorder="1" applyAlignment="1" applyProtection="1">
      <alignment horizontal="center" vertical="center" wrapText="1"/>
      <protection locked="0"/>
    </xf>
    <xf numFmtId="0" fontId="32" fillId="2" borderId="33" xfId="0" applyFont="1" applyFill="1" applyBorder="1" applyAlignment="1" applyProtection="1">
      <alignment vertical="center" wrapText="1"/>
      <protection locked="0"/>
    </xf>
    <xf numFmtId="0" fontId="32" fillId="2" borderId="10" xfId="0" applyFont="1" applyFill="1" applyBorder="1" applyAlignment="1" applyProtection="1">
      <alignment vertical="center" wrapText="1"/>
      <protection locked="0"/>
    </xf>
    <xf numFmtId="0" fontId="32" fillId="2" borderId="34" xfId="0" applyFont="1" applyFill="1" applyBorder="1" applyAlignment="1" applyProtection="1">
      <alignment vertical="center" wrapText="1"/>
      <protection locked="0"/>
    </xf>
    <xf numFmtId="0" fontId="32" fillId="2" borderId="1" xfId="0" applyFont="1" applyFill="1" applyBorder="1" applyAlignment="1" applyProtection="1">
      <alignment vertical="center" wrapText="1"/>
      <protection locked="0"/>
    </xf>
    <xf numFmtId="3" fontId="32" fillId="7" borderId="2" xfId="0" applyNumberFormat="1" applyFont="1" applyFill="1" applyBorder="1" applyAlignment="1" applyProtection="1">
      <alignment horizontal="center" vertical="center" wrapText="1"/>
      <protection locked="0"/>
    </xf>
    <xf numFmtId="3" fontId="32" fillId="7" borderId="5" xfId="0" applyNumberFormat="1" applyFont="1" applyFill="1" applyBorder="1" applyAlignment="1" applyProtection="1">
      <alignment horizontal="center" vertical="center" wrapText="1"/>
      <protection locked="0"/>
    </xf>
    <xf numFmtId="3" fontId="32" fillId="0" borderId="16" xfId="0" applyNumberFormat="1" applyFont="1" applyBorder="1" applyAlignment="1" applyProtection="1">
      <alignment horizontal="center" vertical="center" wrapText="1"/>
      <protection locked="0"/>
    </xf>
    <xf numFmtId="3" fontId="32" fillId="0" borderId="17" xfId="0" applyNumberFormat="1" applyFont="1" applyBorder="1" applyAlignment="1" applyProtection="1">
      <alignment horizontal="center" vertical="center" wrapText="1"/>
      <protection locked="0"/>
    </xf>
    <xf numFmtId="3" fontId="32" fillId="20" borderId="3" xfId="0" applyNumberFormat="1" applyFont="1" applyFill="1" applyBorder="1" applyAlignment="1" applyProtection="1">
      <alignment horizontal="center" vertical="center" wrapText="1"/>
      <protection locked="0"/>
    </xf>
    <xf numFmtId="3" fontId="32" fillId="20" borderId="5" xfId="0" applyNumberFormat="1" applyFont="1" applyFill="1" applyBorder="1" applyAlignment="1" applyProtection="1">
      <alignment horizontal="center" vertical="center" wrapText="1"/>
      <protection locked="0"/>
    </xf>
    <xf numFmtId="0" fontId="35" fillId="0" borderId="0" xfId="0" applyFont="1" applyAlignment="1" applyProtection="1">
      <alignment vertical="center"/>
      <protection locked="0"/>
    </xf>
    <xf numFmtId="0" fontId="31" fillId="5" borderId="21" xfId="0" applyFont="1" applyFill="1" applyBorder="1" applyAlignment="1" applyProtection="1">
      <alignment horizontal="center" vertical="center" wrapText="1"/>
      <protection locked="0"/>
    </xf>
    <xf numFmtId="0" fontId="31" fillId="5" borderId="22" xfId="0" applyFont="1" applyFill="1" applyBorder="1" applyAlignment="1" applyProtection="1">
      <alignment horizontal="center" vertical="center" wrapText="1"/>
      <protection locked="0"/>
    </xf>
    <xf numFmtId="0" fontId="29" fillId="13" borderId="7" xfId="0" applyFont="1" applyFill="1" applyBorder="1" applyAlignment="1" applyProtection="1">
      <alignment horizontal="center" vertical="center" wrapText="1"/>
      <protection locked="0"/>
    </xf>
    <xf numFmtId="0" fontId="31" fillId="5" borderId="32" xfId="0" applyFont="1" applyFill="1" applyBorder="1" applyAlignment="1" applyProtection="1">
      <alignment horizontal="center" vertical="center" wrapText="1"/>
      <protection locked="0"/>
    </xf>
    <xf numFmtId="0" fontId="31" fillId="5" borderId="31" xfId="0" applyFont="1" applyFill="1" applyBorder="1" applyAlignment="1" applyProtection="1">
      <alignment horizontal="center" vertical="center" wrapText="1"/>
      <protection locked="0"/>
    </xf>
    <xf numFmtId="0" fontId="36" fillId="9" borderId="10" xfId="0" applyFont="1" applyFill="1" applyBorder="1" applyAlignment="1" applyProtection="1">
      <alignment horizontal="center" vertic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center" vertical="center" wrapText="1"/>
      <protection locked="0"/>
    </xf>
    <xf numFmtId="10" fontId="35" fillId="0" borderId="0" xfId="1" applyNumberFormat="1" applyFont="1" applyFill="1" applyBorder="1" applyAlignment="1" applyProtection="1">
      <alignment horizontal="center" vertical="center" wrapText="1"/>
      <protection locked="0"/>
    </xf>
    <xf numFmtId="0" fontId="35" fillId="0" borderId="19" xfId="0" applyFont="1" applyBorder="1" applyAlignment="1" applyProtection="1">
      <alignment horizontal="justify" vertical="center" wrapText="1"/>
      <protection locked="0"/>
    </xf>
    <xf numFmtId="0" fontId="35" fillId="0" borderId="6" xfId="0" applyFont="1" applyBorder="1" applyAlignment="1" applyProtection="1">
      <alignment horizontal="justify" vertical="center" wrapText="1"/>
      <protection locked="0"/>
    </xf>
    <xf numFmtId="0" fontId="35" fillId="0" borderId="3" xfId="0" applyFont="1" applyBorder="1" applyAlignment="1" applyProtection="1">
      <alignment horizontal="justify" vertical="center" wrapText="1"/>
      <protection locked="0"/>
    </xf>
    <xf numFmtId="3" fontId="32" fillId="10" borderId="47" xfId="0" applyNumberFormat="1" applyFont="1" applyFill="1" applyBorder="1" applyAlignment="1" applyProtection="1">
      <alignment horizontal="center" vertical="center" wrapText="1"/>
      <protection locked="0"/>
    </xf>
    <xf numFmtId="3" fontId="32" fillId="10" borderId="48" xfId="0" applyNumberFormat="1" applyFont="1" applyFill="1" applyBorder="1" applyAlignment="1" applyProtection="1">
      <alignment horizontal="center" vertical="center" wrapText="1"/>
      <protection locked="0"/>
    </xf>
    <xf numFmtId="3" fontId="31" fillId="10" borderId="47" xfId="0" applyNumberFormat="1" applyFont="1" applyFill="1" applyBorder="1" applyAlignment="1" applyProtection="1">
      <alignment horizontal="justify" vertical="center" wrapText="1"/>
      <protection locked="0"/>
    </xf>
    <xf numFmtId="3" fontId="32" fillId="10" borderId="48" xfId="0" applyNumberFormat="1" applyFont="1" applyFill="1" applyBorder="1" applyAlignment="1" applyProtection="1">
      <alignment horizontal="justify" vertical="center" wrapText="1"/>
      <protection locked="0"/>
    </xf>
    <xf numFmtId="3" fontId="32" fillId="10" borderId="47" xfId="0" applyNumberFormat="1" applyFont="1" applyFill="1" applyBorder="1" applyAlignment="1" applyProtection="1">
      <alignment horizontal="justify" vertical="center" wrapText="1"/>
      <protection locked="0"/>
    </xf>
    <xf numFmtId="3" fontId="31" fillId="10" borderId="48" xfId="0" applyNumberFormat="1" applyFont="1" applyFill="1" applyBorder="1" applyAlignment="1" applyProtection="1">
      <alignment horizontal="justify" vertical="center" wrapText="1"/>
      <protection locked="0"/>
    </xf>
    <xf numFmtId="164" fontId="35" fillId="0" borderId="33" xfId="1" applyNumberFormat="1" applyFont="1" applyFill="1" applyBorder="1" applyAlignment="1" applyProtection="1">
      <alignment vertical="center" wrapText="1"/>
      <protection locked="0"/>
    </xf>
    <xf numFmtId="164" fontId="35" fillId="0" borderId="10" xfId="1" applyNumberFormat="1" applyFont="1" applyFill="1" applyBorder="1" applyAlignment="1" applyProtection="1">
      <alignment vertical="center" wrapText="1"/>
      <protection locked="0"/>
    </xf>
    <xf numFmtId="164" fontId="35" fillId="0" borderId="29" xfId="1" applyNumberFormat="1" applyFont="1" applyFill="1" applyBorder="1" applyAlignment="1" applyProtection="1">
      <alignment vertical="center" wrapText="1"/>
      <protection locked="0"/>
    </xf>
    <xf numFmtId="0" fontId="29" fillId="5" borderId="21" xfId="0" applyFont="1" applyFill="1" applyBorder="1" applyAlignment="1" applyProtection="1">
      <alignment horizontal="center" vertical="center" wrapText="1"/>
      <protection locked="0"/>
    </xf>
    <xf numFmtId="0" fontId="29" fillId="5" borderId="22" xfId="0" applyFont="1" applyFill="1" applyBorder="1" applyAlignment="1" applyProtection="1">
      <alignment horizontal="center" vertical="center" wrapText="1"/>
      <protection locked="0"/>
    </xf>
    <xf numFmtId="0" fontId="29" fillId="5" borderId="23" xfId="0" applyFont="1" applyFill="1" applyBorder="1" applyAlignment="1" applyProtection="1">
      <alignment horizontal="center" vertical="center" wrapText="1"/>
      <protection locked="0"/>
    </xf>
    <xf numFmtId="0" fontId="29" fillId="5" borderId="42" xfId="0" applyFont="1" applyFill="1" applyBorder="1" applyAlignment="1" applyProtection="1">
      <alignment horizontal="center" vertical="center" wrapText="1"/>
      <protection locked="0"/>
    </xf>
    <xf numFmtId="0" fontId="29" fillId="5" borderId="31" xfId="0" applyFont="1" applyFill="1" applyBorder="1" applyAlignment="1" applyProtection="1">
      <alignment horizontal="center" vertical="center" wrapText="1"/>
      <protection locked="0"/>
    </xf>
    <xf numFmtId="0" fontId="31" fillId="5" borderId="7" xfId="0" applyFont="1" applyFill="1" applyBorder="1" applyAlignment="1" applyProtection="1">
      <alignment horizontal="center" vertical="center" wrapText="1"/>
      <protection locked="0"/>
    </xf>
    <xf numFmtId="0" fontId="31" fillId="5" borderId="0" xfId="0" applyFont="1" applyFill="1" applyAlignment="1" applyProtection="1">
      <alignment horizontal="center" vertical="center" wrapText="1"/>
      <protection locked="0"/>
    </xf>
    <xf numFmtId="10" fontId="36" fillId="7" borderId="0" xfId="0" applyNumberFormat="1" applyFont="1" applyFill="1" applyAlignment="1">
      <alignment horizontal="center" vertical="center"/>
    </xf>
    <xf numFmtId="0" fontId="31" fillId="5" borderId="13" xfId="0" applyFont="1" applyFill="1" applyBorder="1" applyAlignment="1" applyProtection="1">
      <alignment horizontal="center" vertical="center" wrapText="1"/>
      <protection locked="0"/>
    </xf>
    <xf numFmtId="3" fontId="32" fillId="16" borderId="16" xfId="0" applyNumberFormat="1" applyFont="1" applyFill="1" applyBorder="1" applyAlignment="1" applyProtection="1">
      <alignment horizontal="center" vertical="center" wrapText="1"/>
      <protection locked="0"/>
    </xf>
    <xf numFmtId="3" fontId="32" fillId="16" borderId="2" xfId="0" applyNumberFormat="1" applyFont="1" applyFill="1" applyBorder="1" applyAlignment="1" applyProtection="1">
      <alignment horizontal="center" vertical="center" wrapText="1"/>
      <protection locked="0"/>
    </xf>
    <xf numFmtId="3" fontId="32" fillId="16" borderId="39" xfId="0" applyNumberFormat="1" applyFont="1" applyFill="1" applyBorder="1" applyAlignment="1" applyProtection="1">
      <alignment horizontal="center" vertical="center" wrapText="1"/>
      <protection locked="0"/>
    </xf>
    <xf numFmtId="3" fontId="32" fillId="16" borderId="17" xfId="0" applyNumberFormat="1" applyFont="1" applyFill="1" applyBorder="1" applyAlignment="1" applyProtection="1">
      <alignment horizontal="center" vertical="center" wrapText="1"/>
      <protection locked="0"/>
    </xf>
    <xf numFmtId="3" fontId="32" fillId="16" borderId="5" xfId="0" applyNumberFormat="1" applyFont="1" applyFill="1" applyBorder="1" applyAlignment="1" applyProtection="1">
      <alignment horizontal="center" vertical="center" wrapText="1"/>
      <protection locked="0"/>
    </xf>
    <xf numFmtId="3" fontId="32" fillId="16" borderId="40" xfId="0" applyNumberFormat="1" applyFont="1" applyFill="1" applyBorder="1" applyAlignment="1" applyProtection="1">
      <alignment horizontal="center" vertical="center" wrapText="1"/>
      <protection locked="0"/>
    </xf>
    <xf numFmtId="3" fontId="22" fillId="10" borderId="1" xfId="0" applyNumberFormat="1" applyFont="1" applyFill="1" applyBorder="1" applyAlignment="1" applyProtection="1">
      <alignment horizontal="center" vertical="center" wrapText="1"/>
      <protection locked="0"/>
    </xf>
    <xf numFmtId="3" fontId="22" fillId="10" borderId="45" xfId="0" applyNumberFormat="1" applyFont="1" applyFill="1" applyBorder="1" applyAlignment="1" applyProtection="1">
      <alignment horizontal="center" vertical="center" wrapText="1"/>
      <protection locked="0"/>
    </xf>
    <xf numFmtId="3" fontId="22" fillId="10" borderId="46" xfId="0" applyNumberFormat="1" applyFont="1" applyFill="1" applyBorder="1" applyAlignment="1" applyProtection="1">
      <alignment horizontal="center" vertical="center" wrapText="1"/>
      <protection locked="0"/>
    </xf>
    <xf numFmtId="3" fontId="22" fillId="10" borderId="10" xfId="0" applyNumberFormat="1" applyFont="1" applyFill="1" applyBorder="1" applyAlignment="1" applyProtection="1">
      <alignment horizontal="center" vertical="center" wrapText="1"/>
      <protection locked="0"/>
    </xf>
    <xf numFmtId="3" fontId="34" fillId="10" borderId="47" xfId="0" applyNumberFormat="1" applyFont="1" applyFill="1" applyBorder="1" applyAlignment="1" applyProtection="1">
      <alignment horizontal="center" vertical="center" wrapText="1"/>
      <protection locked="0"/>
    </xf>
    <xf numFmtId="3" fontId="34" fillId="10" borderId="48" xfId="0" applyNumberFormat="1" applyFont="1" applyFill="1" applyBorder="1" applyAlignment="1" applyProtection="1">
      <alignment horizontal="center" vertical="center" wrapText="1"/>
      <protection locked="0"/>
    </xf>
    <xf numFmtId="0" fontId="12" fillId="10" borderId="12" xfId="0" applyFont="1" applyFill="1" applyBorder="1" applyAlignment="1" applyProtection="1">
      <alignment horizontal="center" vertical="center" wrapText="1"/>
      <protection locked="0"/>
    </xf>
    <xf numFmtId="0" fontId="10" fillId="2" borderId="12" xfId="0" applyFont="1" applyFill="1" applyBorder="1" applyAlignment="1" applyProtection="1">
      <alignment vertical="center" wrapText="1"/>
      <protection locked="0"/>
    </xf>
    <xf numFmtId="0" fontId="12" fillId="10" borderId="8" xfId="0" applyFont="1" applyFill="1" applyBorder="1" applyAlignment="1" applyProtection="1">
      <alignment horizontal="center" vertical="center" wrapText="1"/>
      <protection locked="0"/>
    </xf>
    <xf numFmtId="0" fontId="22" fillId="10" borderId="0" xfId="0" applyFont="1" applyFill="1" applyAlignment="1" applyProtection="1">
      <alignment horizontal="center" vertical="center" wrapText="1" shrinkToFit="1"/>
      <protection locked="0"/>
    </xf>
    <xf numFmtId="0" fontId="4" fillId="10" borderId="0" xfId="0" applyFont="1" applyFill="1" applyAlignment="1" applyProtection="1">
      <alignment vertical="center"/>
      <protection locked="0"/>
    </xf>
    <xf numFmtId="0" fontId="26" fillId="10" borderId="0" xfId="0" applyFont="1" applyFill="1" applyAlignment="1" applyProtection="1">
      <alignment vertical="center" wrapText="1" shrinkToFit="1"/>
      <protection locked="0"/>
    </xf>
    <xf numFmtId="0" fontId="22" fillId="6" borderId="35" xfId="0" applyFont="1" applyFill="1" applyBorder="1" applyAlignment="1" applyProtection="1">
      <alignment horizontal="center" vertical="center" wrapText="1" shrinkToFit="1"/>
      <protection locked="0"/>
    </xf>
    <xf numFmtId="0" fontId="39" fillId="6" borderId="43" xfId="0" applyFont="1" applyFill="1" applyBorder="1" applyAlignment="1" applyProtection="1">
      <alignment horizontal="center" vertical="center" wrapText="1" shrinkToFit="1"/>
      <protection locked="0"/>
    </xf>
    <xf numFmtId="0" fontId="40" fillId="10" borderId="0" xfId="0" applyFont="1" applyFill="1" applyAlignment="1" applyProtection="1">
      <alignment vertical="center" wrapText="1" shrinkToFit="1"/>
      <protection locked="0"/>
    </xf>
    <xf numFmtId="0" fontId="41" fillId="0" borderId="0" xfId="0" applyFont="1" applyAlignment="1" applyProtection="1">
      <alignment vertical="center"/>
      <protection locked="0"/>
    </xf>
    <xf numFmtId="0" fontId="39" fillId="17" borderId="43" xfId="0" applyFont="1" applyFill="1" applyBorder="1" applyAlignment="1" applyProtection="1">
      <alignment horizontal="center" vertical="center" wrapText="1" shrinkToFit="1"/>
      <protection locked="0"/>
    </xf>
    <xf numFmtId="3" fontId="32" fillId="23" borderId="16" xfId="0" applyNumberFormat="1" applyFont="1" applyFill="1" applyBorder="1" applyAlignment="1" applyProtection="1">
      <alignment horizontal="center" vertical="center" wrapText="1"/>
      <protection locked="0"/>
    </xf>
    <xf numFmtId="3" fontId="32" fillId="23" borderId="17" xfId="0" applyNumberFormat="1" applyFont="1" applyFill="1" applyBorder="1" applyAlignment="1" applyProtection="1">
      <alignment horizontal="center" vertical="center" wrapText="1"/>
      <protection locked="0"/>
    </xf>
    <xf numFmtId="3" fontId="21" fillId="23" borderId="16" xfId="0" applyNumberFormat="1" applyFont="1" applyFill="1" applyBorder="1" applyAlignment="1" applyProtection="1">
      <alignment horizontal="center" vertical="center" wrapText="1"/>
      <protection locked="0"/>
    </xf>
    <xf numFmtId="3" fontId="21" fillId="23" borderId="17" xfId="0" applyNumberFormat="1" applyFont="1" applyFill="1" applyBorder="1" applyAlignment="1" applyProtection="1">
      <alignment horizontal="center" vertical="center" wrapText="1"/>
      <protection locked="0"/>
    </xf>
    <xf numFmtId="3" fontId="21" fillId="23" borderId="50" xfId="0" applyNumberFormat="1" applyFont="1" applyFill="1" applyBorder="1" applyAlignment="1" applyProtection="1">
      <alignment horizontal="center" vertical="center" wrapText="1"/>
      <protection locked="0"/>
    </xf>
    <xf numFmtId="3" fontId="43" fillId="28" borderId="8" xfId="0" applyNumberFormat="1" applyFont="1" applyFill="1" applyBorder="1" applyAlignment="1" applyProtection="1">
      <alignment horizontal="center" vertical="center" wrapText="1"/>
      <protection locked="0"/>
    </xf>
    <xf numFmtId="3" fontId="43" fillId="28" borderId="12" xfId="0" applyNumberFormat="1" applyFont="1" applyFill="1" applyBorder="1" applyAlignment="1" applyProtection="1">
      <alignment horizontal="center" vertical="center" wrapText="1"/>
      <protection locked="0"/>
    </xf>
    <xf numFmtId="0" fontId="36" fillId="24" borderId="32" xfId="0" applyFont="1" applyFill="1" applyBorder="1" applyAlignment="1" applyProtection="1">
      <alignment horizontal="center" vertical="center" wrapText="1"/>
      <protection locked="0"/>
    </xf>
    <xf numFmtId="164" fontId="35" fillId="0" borderId="10" xfId="1" applyNumberFormat="1" applyFont="1" applyFill="1" applyBorder="1" applyAlignment="1" applyProtection="1">
      <alignment horizontal="center" vertical="center" wrapText="1"/>
      <protection locked="0"/>
    </xf>
    <xf numFmtId="164" fontId="35" fillId="0" borderId="1" xfId="1" applyNumberFormat="1" applyFont="1" applyFill="1" applyBorder="1" applyAlignment="1" applyProtection="1">
      <alignment horizontal="center" vertical="center" wrapText="1"/>
      <protection locked="0"/>
    </xf>
    <xf numFmtId="3" fontId="23" fillId="0" borderId="0" xfId="0" applyNumberFormat="1" applyFont="1" applyAlignment="1" applyProtection="1">
      <alignment horizontal="center" vertical="center"/>
      <protection locked="0"/>
    </xf>
    <xf numFmtId="3" fontId="42" fillId="28" borderId="8" xfId="0" applyNumberFormat="1" applyFont="1" applyFill="1" applyBorder="1" applyAlignment="1" applyProtection="1">
      <alignment horizontal="center" vertical="center" wrapText="1"/>
      <protection locked="0"/>
    </xf>
    <xf numFmtId="0" fontId="42" fillId="28" borderId="12" xfId="0" applyFont="1" applyFill="1" applyBorder="1" applyAlignment="1" applyProtection="1">
      <alignment horizontal="center" vertical="center" wrapText="1"/>
      <protection locked="0"/>
    </xf>
    <xf numFmtId="3" fontId="42" fillId="28" borderId="43" xfId="0" applyNumberFormat="1" applyFont="1" applyFill="1" applyBorder="1" applyAlignment="1" applyProtection="1">
      <alignment horizontal="center" vertical="center" wrapText="1"/>
      <protection locked="0"/>
    </xf>
    <xf numFmtId="3" fontId="42" fillId="28" borderId="12" xfId="0" applyNumberFormat="1" applyFont="1" applyFill="1" applyBorder="1" applyAlignment="1" applyProtection="1">
      <alignment horizontal="center" vertical="center" wrapText="1"/>
      <protection locked="0"/>
    </xf>
    <xf numFmtId="3" fontId="42" fillId="28" borderId="47" xfId="0" applyNumberFormat="1" applyFont="1" applyFill="1" applyBorder="1" applyAlignment="1" applyProtection="1">
      <alignment horizontal="center" vertical="center" wrapText="1"/>
      <protection locked="0"/>
    </xf>
    <xf numFmtId="3" fontId="42" fillId="28" borderId="48" xfId="0" applyNumberFormat="1" applyFont="1" applyFill="1" applyBorder="1" applyAlignment="1" applyProtection="1">
      <alignment horizontal="center" vertical="center" wrapText="1"/>
      <protection locked="0"/>
    </xf>
    <xf numFmtId="0" fontId="42" fillId="28" borderId="8" xfId="0" applyFont="1" applyFill="1" applyBorder="1" applyAlignment="1" applyProtection="1">
      <alignment horizontal="center" vertical="center" wrapText="1"/>
      <protection locked="0"/>
    </xf>
    <xf numFmtId="3" fontId="32" fillId="15" borderId="10" xfId="0" applyNumberFormat="1" applyFont="1" applyFill="1" applyBorder="1" applyAlignment="1" applyProtection="1">
      <alignment horizontal="center" vertical="center" wrapText="1"/>
      <protection locked="0"/>
    </xf>
    <xf numFmtId="3" fontId="32" fillId="15" borderId="1" xfId="0" applyNumberFormat="1" applyFont="1" applyFill="1" applyBorder="1" applyAlignment="1" applyProtection="1">
      <alignment horizontal="center" vertical="center" wrapText="1"/>
      <protection locked="0"/>
    </xf>
    <xf numFmtId="3" fontId="42" fillId="28" borderId="10" xfId="0" applyNumberFormat="1" applyFont="1" applyFill="1" applyBorder="1" applyAlignment="1" applyProtection="1">
      <alignment horizontal="center" vertical="center" wrapText="1"/>
      <protection locked="0"/>
    </xf>
    <xf numFmtId="3" fontId="42" fillId="28" borderId="1" xfId="0" applyNumberFormat="1" applyFont="1" applyFill="1" applyBorder="1" applyAlignment="1" applyProtection="1">
      <alignment horizontal="center" vertical="center" wrapText="1"/>
      <protection locked="0"/>
    </xf>
    <xf numFmtId="3" fontId="42" fillId="28" borderId="45" xfId="0" applyNumberFormat="1" applyFont="1" applyFill="1" applyBorder="1" applyAlignment="1" applyProtection="1">
      <alignment horizontal="center" vertical="center" wrapText="1"/>
      <protection locked="0"/>
    </xf>
    <xf numFmtId="3" fontId="42" fillId="28" borderId="46" xfId="0" applyNumberFormat="1" applyFont="1" applyFill="1" applyBorder="1" applyAlignment="1" applyProtection="1">
      <alignment horizontal="center" vertical="center" wrapText="1"/>
      <protection locked="0"/>
    </xf>
    <xf numFmtId="0" fontId="39" fillId="29" borderId="0" xfId="0" applyFont="1" applyFill="1" applyAlignment="1" applyProtection="1">
      <alignment horizontal="center" vertical="center" wrapText="1" shrinkToFit="1"/>
      <protection locked="0"/>
    </xf>
    <xf numFmtId="10" fontId="31" fillId="3" borderId="4" xfId="0" applyNumberFormat="1" applyFont="1" applyFill="1" applyBorder="1" applyAlignment="1">
      <alignment horizontal="center" vertical="center" wrapText="1"/>
    </xf>
    <xf numFmtId="10" fontId="31" fillId="3" borderId="7" xfId="0" applyNumberFormat="1"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29" fillId="0" borderId="8"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37" fillId="23" borderId="16" xfId="0" applyFont="1" applyFill="1" applyBorder="1" applyAlignment="1" applyProtection="1">
      <alignment horizontal="center" vertical="center" wrapText="1"/>
      <protection locked="0"/>
    </xf>
    <xf numFmtId="0" fontId="37" fillId="23" borderId="17" xfId="0" applyFont="1" applyFill="1" applyBorder="1" applyAlignment="1" applyProtection="1">
      <alignment horizontal="center" vertical="center" wrapText="1"/>
      <protection locked="0"/>
    </xf>
    <xf numFmtId="0" fontId="35" fillId="0" borderId="16" xfId="0" applyFont="1" applyBorder="1" applyAlignment="1" applyProtection="1">
      <alignment horizontal="justify" vertical="center" wrapText="1"/>
      <protection locked="0"/>
    </xf>
    <xf numFmtId="0" fontId="35" fillId="0" borderId="17" xfId="0" applyFont="1" applyBorder="1" applyAlignment="1" applyProtection="1">
      <alignment horizontal="justify" vertical="center" wrapText="1"/>
      <protection locked="0"/>
    </xf>
    <xf numFmtId="0" fontId="35" fillId="0" borderId="3" xfId="0" applyFont="1" applyBorder="1" applyAlignment="1" applyProtection="1">
      <alignment horizontal="justify" vertical="center" wrapText="1"/>
      <protection locked="0"/>
    </xf>
    <xf numFmtId="0" fontId="35" fillId="0" borderId="6" xfId="0" applyFont="1" applyBorder="1" applyAlignment="1" applyProtection="1">
      <alignment horizontal="justify" vertical="center" wrapText="1"/>
      <protection locked="0"/>
    </xf>
    <xf numFmtId="10" fontId="35" fillId="0" borderId="38" xfId="1" applyNumberFormat="1" applyFont="1" applyFill="1" applyBorder="1" applyAlignment="1" applyProtection="1">
      <alignment horizontal="center" vertical="center" wrapText="1"/>
      <protection locked="0"/>
    </xf>
    <xf numFmtId="10" fontId="35" fillId="0" borderId="18" xfId="1" applyNumberFormat="1" applyFont="1" applyFill="1" applyBorder="1" applyAlignment="1" applyProtection="1">
      <alignment horizontal="center" vertical="center" wrapText="1"/>
      <protection locked="0"/>
    </xf>
    <xf numFmtId="3" fontId="32" fillId="16" borderId="35" xfId="0" applyNumberFormat="1" applyFont="1" applyFill="1" applyBorder="1" applyAlignment="1" applyProtection="1">
      <alignment horizontal="center" vertical="center" wrapText="1"/>
      <protection locked="0"/>
    </xf>
    <xf numFmtId="3" fontId="32" fillId="16" borderId="32" xfId="0" applyNumberFormat="1" applyFont="1" applyFill="1" applyBorder="1" applyAlignment="1" applyProtection="1">
      <alignment horizontal="center" vertical="center" wrapText="1"/>
      <protection locked="0"/>
    </xf>
    <xf numFmtId="3" fontId="32" fillId="16" borderId="36" xfId="0" applyNumberFormat="1" applyFont="1" applyFill="1" applyBorder="1" applyAlignment="1" applyProtection="1">
      <alignment horizontal="center" vertical="center" wrapText="1"/>
      <protection locked="0"/>
    </xf>
    <xf numFmtId="3" fontId="32" fillId="16" borderId="18" xfId="0" applyNumberFormat="1" applyFont="1" applyFill="1" applyBorder="1" applyAlignment="1" applyProtection="1">
      <alignment horizontal="center" vertical="center" wrapText="1"/>
      <protection locked="0"/>
    </xf>
    <xf numFmtId="3" fontId="32" fillId="16" borderId="44" xfId="0" applyNumberFormat="1" applyFont="1" applyFill="1" applyBorder="1" applyAlignment="1" applyProtection="1">
      <alignment horizontal="center" vertical="center" wrapText="1"/>
      <protection locked="0"/>
    </xf>
    <xf numFmtId="3" fontId="32" fillId="16" borderId="40" xfId="0" applyNumberFormat="1" applyFont="1" applyFill="1" applyBorder="1" applyAlignment="1" applyProtection="1">
      <alignment horizontal="center" vertical="center" wrapText="1"/>
      <protection locked="0"/>
    </xf>
    <xf numFmtId="3" fontId="32" fillId="16" borderId="25" xfId="0" applyNumberFormat="1" applyFont="1" applyFill="1" applyBorder="1" applyAlignment="1" applyProtection="1">
      <alignment horizontal="center" vertical="center" wrapText="1"/>
      <protection locked="0"/>
    </xf>
    <xf numFmtId="3" fontId="32" fillId="16" borderId="10" xfId="0" applyNumberFormat="1" applyFont="1" applyFill="1" applyBorder="1" applyAlignment="1" applyProtection="1">
      <alignment horizontal="center" vertical="center" wrapText="1"/>
      <protection locked="0"/>
    </xf>
    <xf numFmtId="3" fontId="32" fillId="16" borderId="27" xfId="0" applyNumberFormat="1" applyFont="1" applyFill="1" applyBorder="1" applyAlignment="1" applyProtection="1">
      <alignment horizontal="center" vertical="center" wrapText="1"/>
      <protection locked="0"/>
    </xf>
    <xf numFmtId="3" fontId="32" fillId="16" borderId="33" xfId="0" applyNumberFormat="1" applyFont="1" applyFill="1" applyBorder="1" applyAlignment="1" applyProtection="1">
      <alignment horizontal="justify" vertical="center" wrapText="1"/>
      <protection locked="0"/>
    </xf>
    <xf numFmtId="3" fontId="32" fillId="16" borderId="10" xfId="0" applyNumberFormat="1" applyFont="1" applyFill="1" applyBorder="1" applyAlignment="1" applyProtection="1">
      <alignment horizontal="justify" vertical="center" wrapText="1"/>
      <protection locked="0"/>
    </xf>
    <xf numFmtId="3" fontId="32" fillId="16" borderId="27" xfId="0" applyNumberFormat="1" applyFont="1" applyFill="1" applyBorder="1" applyAlignment="1" applyProtection="1">
      <alignment horizontal="justify" vertical="center" wrapText="1"/>
      <protection locked="0"/>
    </xf>
    <xf numFmtId="3" fontId="32" fillId="16" borderId="34" xfId="0" applyNumberFormat="1" applyFont="1" applyFill="1" applyBorder="1" applyAlignment="1" applyProtection="1">
      <alignment horizontal="justify" vertical="center" wrapText="1"/>
      <protection locked="0"/>
    </xf>
    <xf numFmtId="3" fontId="32" fillId="16" borderId="1" xfId="0" applyNumberFormat="1" applyFont="1" applyFill="1" applyBorder="1" applyAlignment="1" applyProtection="1">
      <alignment horizontal="justify" vertical="center" wrapText="1"/>
      <protection locked="0"/>
    </xf>
    <xf numFmtId="3" fontId="32" fillId="16" borderId="28" xfId="0" applyNumberFormat="1" applyFont="1" applyFill="1" applyBorder="1" applyAlignment="1" applyProtection="1">
      <alignment horizontal="justify" vertical="center" wrapText="1"/>
      <protection locked="0"/>
    </xf>
    <xf numFmtId="3" fontId="32" fillId="16" borderId="25" xfId="0" applyNumberFormat="1" applyFont="1" applyFill="1" applyBorder="1" applyAlignment="1" applyProtection="1">
      <alignment horizontal="justify" vertical="center" wrapText="1"/>
      <protection locked="0"/>
    </xf>
    <xf numFmtId="3" fontId="32" fillId="16" borderId="26" xfId="0" applyNumberFormat="1" applyFont="1" applyFill="1" applyBorder="1" applyAlignment="1" applyProtection="1">
      <alignment horizontal="justify" vertical="center" wrapText="1"/>
      <protection locked="0"/>
    </xf>
    <xf numFmtId="0" fontId="29" fillId="23" borderId="16" xfId="0" applyFont="1" applyFill="1" applyBorder="1" applyAlignment="1" applyProtection="1">
      <alignment horizontal="center" vertical="center" wrapText="1"/>
      <protection locked="0"/>
    </xf>
    <xf numFmtId="0" fontId="29" fillId="23" borderId="17" xfId="0" applyFont="1" applyFill="1" applyBorder="1" applyAlignment="1" applyProtection="1">
      <alignment horizontal="center" vertical="center" wrapText="1"/>
      <protection locked="0"/>
    </xf>
    <xf numFmtId="0" fontId="36" fillId="21" borderId="54" xfId="5" applyFont="1" applyFill="1" applyBorder="1" applyAlignment="1">
      <alignment horizontal="center" vertical="center" wrapText="1" shrinkToFit="1"/>
    </xf>
    <xf numFmtId="0" fontId="36" fillId="21" borderId="55" xfId="5" applyFont="1" applyFill="1" applyBorder="1" applyAlignment="1">
      <alignment horizontal="center" vertical="center" wrapText="1" shrinkToFit="1"/>
    </xf>
    <xf numFmtId="0" fontId="36" fillId="21" borderId="56" xfId="5" applyFont="1" applyFill="1" applyBorder="1" applyAlignment="1">
      <alignment horizontal="center" vertical="center" wrapText="1" shrinkToFit="1"/>
    </xf>
    <xf numFmtId="0" fontId="29" fillId="0" borderId="57" xfId="0" applyFont="1" applyBorder="1" applyAlignment="1" applyProtection="1">
      <alignment horizontal="center" vertical="center" wrapText="1" shrinkToFit="1"/>
      <protection locked="0"/>
    </xf>
    <xf numFmtId="0" fontId="29" fillId="0" borderId="58" xfId="0" applyFont="1" applyBorder="1" applyAlignment="1" applyProtection="1">
      <alignment horizontal="center" vertical="center" wrapText="1" shrinkToFit="1"/>
      <protection locked="0"/>
    </xf>
    <xf numFmtId="0" fontId="29" fillId="0" borderId="59" xfId="0" applyFont="1" applyBorder="1" applyAlignment="1" applyProtection="1">
      <alignment horizontal="center" vertical="center" wrapText="1" shrinkToFit="1"/>
      <protection locked="0"/>
    </xf>
    <xf numFmtId="0" fontId="29" fillId="0" borderId="53" xfId="0" applyFont="1" applyBorder="1" applyAlignment="1" applyProtection="1">
      <alignment horizontal="center" vertical="center" wrapText="1" shrinkToFit="1"/>
      <protection locked="0"/>
    </xf>
    <xf numFmtId="0" fontId="29" fillId="0" borderId="0" xfId="0" applyFont="1" applyAlignment="1" applyProtection="1">
      <alignment horizontal="center" vertical="center" wrapText="1" shrinkToFit="1"/>
      <protection locked="0"/>
    </xf>
    <xf numFmtId="0" fontId="29" fillId="0" borderId="60" xfId="0" applyFont="1" applyBorder="1" applyAlignment="1" applyProtection="1">
      <alignment horizontal="center" vertical="center" wrapText="1" shrinkToFit="1"/>
      <protection locked="0"/>
    </xf>
    <xf numFmtId="0" fontId="29" fillId="0" borderId="61" xfId="0" applyFont="1" applyBorder="1" applyAlignment="1" applyProtection="1">
      <alignment horizontal="center" vertical="center" wrapText="1" shrinkToFit="1"/>
      <protection locked="0"/>
    </xf>
    <xf numFmtId="0" fontId="29" fillId="0" borderId="62" xfId="0" applyFont="1" applyBorder="1" applyAlignment="1" applyProtection="1">
      <alignment horizontal="center" vertical="center" wrapText="1" shrinkToFit="1"/>
      <protection locked="0"/>
    </xf>
    <xf numFmtId="0" fontId="29" fillId="0" borderId="63" xfId="0" applyFont="1" applyBorder="1" applyAlignment="1" applyProtection="1">
      <alignment horizontal="center" vertical="center" wrapText="1" shrinkToFit="1"/>
      <protection locked="0"/>
    </xf>
    <xf numFmtId="0" fontId="29" fillId="10" borderId="0" xfId="0" applyFont="1" applyFill="1" applyAlignment="1" applyProtection="1">
      <alignment horizontal="left" vertical="center"/>
      <protection locked="0"/>
    </xf>
    <xf numFmtId="0" fontId="29" fillId="10" borderId="0" xfId="0" applyFont="1" applyFill="1" applyAlignment="1" applyProtection="1">
      <alignment horizontal="center" vertical="center"/>
      <protection locked="0"/>
    </xf>
    <xf numFmtId="0" fontId="29" fillId="22" borderId="27" xfId="0" applyFont="1" applyFill="1" applyBorder="1" applyAlignment="1" applyProtection="1">
      <alignment horizontal="center" vertical="center" wrapText="1"/>
      <protection locked="0"/>
    </xf>
    <xf numFmtId="0" fontId="29" fillId="22" borderId="41" xfId="0" applyFont="1" applyFill="1" applyBorder="1" applyAlignment="1" applyProtection="1">
      <alignment horizontal="center" vertical="center" wrapText="1"/>
      <protection locked="0"/>
    </xf>
    <xf numFmtId="0" fontId="29" fillId="22" borderId="28" xfId="0" applyFont="1" applyFill="1" applyBorder="1" applyAlignment="1" applyProtection="1">
      <alignment horizontal="center" vertical="center" wrapText="1"/>
      <protection locked="0"/>
    </xf>
    <xf numFmtId="0" fontId="36" fillId="9" borderId="33" xfId="0" applyFont="1" applyFill="1" applyBorder="1" applyAlignment="1" applyProtection="1">
      <alignment horizontal="center" vertical="center"/>
      <protection locked="0"/>
    </xf>
    <xf numFmtId="0" fontId="36" fillId="9" borderId="10" xfId="0" applyFont="1" applyFill="1" applyBorder="1" applyAlignment="1" applyProtection="1">
      <alignment horizontal="center" vertical="center"/>
      <protection locked="0"/>
    </xf>
    <xf numFmtId="0" fontId="36" fillId="9" borderId="27" xfId="0" applyFont="1" applyFill="1" applyBorder="1" applyAlignment="1" applyProtection="1">
      <alignment horizontal="center" vertical="center"/>
      <protection locked="0"/>
    </xf>
    <xf numFmtId="0" fontId="29" fillId="8" borderId="33" xfId="0" applyFont="1" applyFill="1" applyBorder="1" applyAlignment="1" applyProtection="1">
      <alignment horizontal="center" vertical="center"/>
      <protection locked="0"/>
    </xf>
    <xf numFmtId="0" fontId="29" fillId="8" borderId="10" xfId="0" applyFont="1" applyFill="1" applyBorder="1" applyAlignment="1" applyProtection="1">
      <alignment horizontal="center" vertical="center"/>
      <protection locked="0"/>
    </xf>
    <xf numFmtId="0" fontId="29" fillId="8" borderId="27" xfId="0" applyFont="1" applyFill="1" applyBorder="1" applyAlignment="1" applyProtection="1">
      <alignment horizontal="center" vertical="center"/>
      <protection locked="0"/>
    </xf>
    <xf numFmtId="10" fontId="18" fillId="7" borderId="33" xfId="0" applyNumberFormat="1" applyFont="1" applyFill="1" applyBorder="1" applyAlignment="1">
      <alignment horizontal="center" vertical="center"/>
    </xf>
    <xf numFmtId="10" fontId="18" fillId="7" borderId="34" xfId="0" applyNumberFormat="1" applyFont="1" applyFill="1" applyBorder="1" applyAlignment="1">
      <alignment horizontal="center" vertical="center"/>
    </xf>
    <xf numFmtId="10" fontId="18" fillId="7" borderId="8" xfId="0" applyNumberFormat="1" applyFont="1" applyFill="1" applyBorder="1" applyAlignment="1">
      <alignment horizontal="center" vertical="center"/>
    </xf>
    <xf numFmtId="10" fontId="18" fillId="7" borderId="12" xfId="0" applyNumberFormat="1" applyFont="1" applyFill="1" applyBorder="1" applyAlignment="1">
      <alignment horizontal="center" vertical="center"/>
    </xf>
    <xf numFmtId="0" fontId="19" fillId="5" borderId="8"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36" fillId="7" borderId="35" xfId="0" applyFont="1" applyFill="1" applyBorder="1" applyAlignment="1" applyProtection="1">
      <alignment horizontal="center" vertical="center"/>
      <protection locked="0"/>
    </xf>
    <xf numFmtId="0" fontId="36" fillId="7" borderId="32" xfId="0" applyFont="1" applyFill="1" applyBorder="1" applyAlignment="1" applyProtection="1">
      <alignment horizontal="center" vertical="center"/>
      <protection locked="0"/>
    </xf>
    <xf numFmtId="0" fontId="36" fillId="7" borderId="36" xfId="0" applyFont="1" applyFill="1" applyBorder="1" applyAlignment="1" applyProtection="1">
      <alignment horizontal="center" vertical="center"/>
      <protection locked="0"/>
    </xf>
    <xf numFmtId="0" fontId="29" fillId="16" borderId="1" xfId="0" applyFont="1" applyFill="1" applyBorder="1" applyAlignment="1" applyProtection="1">
      <alignment horizontal="center" vertical="center"/>
      <protection locked="0"/>
    </xf>
    <xf numFmtId="0" fontId="29" fillId="16" borderId="28" xfId="0" applyFont="1" applyFill="1" applyBorder="1" applyAlignment="1" applyProtection="1">
      <alignment horizontal="center" vertical="center"/>
      <protection locked="0"/>
    </xf>
    <xf numFmtId="0" fontId="36" fillId="4" borderId="34" xfId="0" applyFont="1" applyFill="1" applyBorder="1" applyAlignment="1" applyProtection="1">
      <alignment horizontal="center" vertical="center" wrapText="1"/>
      <protection locked="0"/>
    </xf>
    <xf numFmtId="0" fontId="36" fillId="4" borderId="1" xfId="0" applyFont="1" applyFill="1" applyBorder="1" applyAlignment="1" applyProtection="1">
      <alignment horizontal="center" vertical="center" wrapText="1"/>
      <protection locked="0"/>
    </xf>
    <xf numFmtId="0" fontId="36" fillId="24" borderId="35" xfId="0" applyFont="1" applyFill="1" applyBorder="1" applyAlignment="1" applyProtection="1">
      <alignment horizontal="center" vertical="center" wrapText="1"/>
      <protection locked="0"/>
    </xf>
    <xf numFmtId="0" fontId="36" fillId="24" borderId="32" xfId="0" applyFont="1" applyFill="1" applyBorder="1" applyAlignment="1" applyProtection="1">
      <alignment horizontal="center" vertical="center" wrapText="1"/>
      <protection locked="0"/>
    </xf>
    <xf numFmtId="0" fontId="36" fillId="24" borderId="42" xfId="0" applyFont="1" applyFill="1" applyBorder="1" applyAlignment="1" applyProtection="1">
      <alignment horizontal="center" vertical="center" wrapText="1"/>
      <protection locked="0"/>
    </xf>
    <xf numFmtId="0" fontId="29" fillId="19" borderId="31" xfId="0" applyFont="1" applyFill="1" applyBorder="1" applyAlignment="1" applyProtection="1">
      <alignment horizontal="center" vertical="center" wrapText="1"/>
      <protection locked="0"/>
    </xf>
    <xf numFmtId="0" fontId="29" fillId="19" borderId="32" xfId="0" applyFont="1" applyFill="1" applyBorder="1" applyAlignment="1" applyProtection="1">
      <alignment horizontal="center" vertical="center" wrapText="1"/>
      <protection locked="0"/>
    </xf>
    <xf numFmtId="0" fontId="29" fillId="19" borderId="36" xfId="0" applyFont="1" applyFill="1" applyBorder="1" applyAlignment="1" applyProtection="1">
      <alignment horizontal="center" vertical="center" wrapText="1"/>
      <protection locked="0"/>
    </xf>
    <xf numFmtId="0" fontId="38" fillId="21" borderId="49" xfId="5" applyFont="1" applyFill="1" applyBorder="1" applyAlignment="1">
      <alignment horizontal="center" vertical="center" wrapText="1" shrinkToFit="1"/>
    </xf>
    <xf numFmtId="0" fontId="38" fillId="21" borderId="0" xfId="5" applyFont="1" applyFill="1" applyAlignment="1">
      <alignment horizontal="center" vertical="center" wrapText="1" shrinkToFit="1"/>
    </xf>
    <xf numFmtId="0" fontId="38" fillId="21" borderId="41" xfId="5" applyFont="1" applyFill="1" applyBorder="1" applyAlignment="1">
      <alignment horizontal="center" vertical="center" wrapText="1" shrinkToFit="1"/>
    </xf>
    <xf numFmtId="0" fontId="36" fillId="7" borderId="0" xfId="0" applyFont="1" applyFill="1" applyAlignment="1" applyProtection="1">
      <alignment horizontal="center" vertical="center"/>
      <protection locked="0"/>
    </xf>
    <xf numFmtId="0" fontId="36" fillId="25" borderId="0" xfId="0" applyFont="1" applyFill="1" applyAlignment="1" applyProtection="1">
      <alignment horizontal="center" vertical="center" wrapText="1"/>
      <protection locked="0"/>
    </xf>
    <xf numFmtId="0" fontId="36" fillId="25" borderId="0" xfId="0" applyFont="1" applyFill="1" applyAlignment="1" applyProtection="1">
      <alignment horizontal="center" vertical="center"/>
      <protection locked="0"/>
    </xf>
    <xf numFmtId="0" fontId="29" fillId="8" borderId="35" xfId="0" applyFont="1" applyFill="1" applyBorder="1" applyAlignment="1" applyProtection="1">
      <alignment horizontal="center" vertical="center"/>
      <protection locked="0"/>
    </xf>
    <xf numFmtId="0" fontId="29" fillId="8" borderId="32" xfId="0" applyFont="1" applyFill="1" applyBorder="1" applyAlignment="1" applyProtection="1">
      <alignment horizontal="center" vertical="center"/>
      <protection locked="0"/>
    </xf>
    <xf numFmtId="0" fontId="29" fillId="8" borderId="36" xfId="0" applyFont="1" applyFill="1" applyBorder="1" applyAlignment="1" applyProtection="1">
      <alignment horizontal="center" vertical="center"/>
      <protection locked="0"/>
    </xf>
    <xf numFmtId="10" fontId="17" fillId="11" borderId="12" xfId="1" applyNumberFormat="1" applyFont="1" applyFill="1" applyBorder="1" applyAlignment="1">
      <alignment horizontal="center" vertical="center" wrapText="1"/>
    </xf>
    <xf numFmtId="10" fontId="17" fillId="11" borderId="43" xfId="1" applyNumberFormat="1" applyFont="1" applyFill="1" applyBorder="1" applyAlignment="1">
      <alignment horizontal="center" vertical="center" wrapText="1"/>
    </xf>
    <xf numFmtId="164" fontId="11" fillId="12" borderId="51" xfId="0" applyNumberFormat="1" applyFont="1" applyFill="1" applyBorder="1" applyAlignment="1">
      <alignment horizontal="justify" vertical="center" wrapText="1"/>
    </xf>
    <xf numFmtId="164" fontId="11" fillId="12" borderId="7" xfId="0" applyNumberFormat="1" applyFont="1" applyFill="1" applyBorder="1" applyAlignment="1">
      <alignment horizontal="justify" vertical="center" wrapText="1"/>
    </xf>
    <xf numFmtId="164" fontId="11" fillId="12" borderId="52" xfId="0" applyNumberFormat="1" applyFont="1" applyFill="1" applyBorder="1" applyAlignment="1">
      <alignment horizontal="justify" vertical="center" wrapText="1"/>
    </xf>
    <xf numFmtId="164" fontId="11" fillId="12" borderId="14" xfId="0" applyNumberFormat="1" applyFont="1" applyFill="1" applyBorder="1" applyAlignment="1">
      <alignment horizontal="justify" vertical="center" wrapText="1"/>
    </xf>
    <xf numFmtId="0" fontId="37" fillId="23" borderId="9" xfId="0" applyFont="1" applyFill="1" applyBorder="1" applyAlignment="1" applyProtection="1">
      <alignment horizontal="center" vertical="center" wrapText="1"/>
      <protection locked="0"/>
    </xf>
    <xf numFmtId="0" fontId="37" fillId="23" borderId="13" xfId="0" applyFont="1" applyFill="1" applyBorder="1" applyAlignment="1" applyProtection="1">
      <alignment horizontal="center" vertical="center" wrapText="1"/>
      <protection locked="0"/>
    </xf>
    <xf numFmtId="0" fontId="35" fillId="0" borderId="9" xfId="0" applyFont="1" applyBorder="1" applyAlignment="1" applyProtection="1">
      <alignment horizontal="justify" vertical="center" wrapText="1"/>
      <protection locked="0"/>
    </xf>
    <xf numFmtId="0" fontId="35" fillId="0" borderId="13" xfId="0" applyFont="1" applyBorder="1" applyAlignment="1" applyProtection="1">
      <alignment horizontal="justify" vertical="center" wrapText="1"/>
      <protection locked="0"/>
    </xf>
    <xf numFmtId="164" fontId="35" fillId="0" borderId="37" xfId="1" applyNumberFormat="1" applyFont="1" applyFill="1" applyBorder="1" applyAlignment="1" applyProtection="1">
      <alignment horizontal="center" vertical="center" wrapText="1"/>
      <protection locked="0"/>
    </xf>
    <xf numFmtId="164" fontId="35" fillId="0" borderId="18" xfId="1" applyNumberFormat="1" applyFont="1" applyFill="1" applyBorder="1" applyAlignment="1" applyProtection="1">
      <alignment horizontal="center" vertical="center" wrapText="1"/>
      <protection locked="0"/>
    </xf>
    <xf numFmtId="165" fontId="22" fillId="3" borderId="51" xfId="0" applyNumberFormat="1" applyFont="1" applyFill="1" applyBorder="1" applyAlignment="1" applyProtection="1">
      <alignment horizontal="center" vertical="center" wrapText="1"/>
      <protection hidden="1"/>
    </xf>
    <xf numFmtId="165" fontId="22" fillId="3" borderId="7" xfId="0" applyNumberFormat="1" applyFont="1" applyFill="1" applyBorder="1" applyAlignment="1" applyProtection="1">
      <alignment horizontal="center" vertical="center" wrapText="1"/>
      <protection hidden="1"/>
    </xf>
    <xf numFmtId="10" fontId="14" fillId="11" borderId="12" xfId="1" applyNumberFormat="1" applyFont="1" applyFill="1" applyBorder="1" applyAlignment="1">
      <alignment horizontal="center" vertical="center" wrapText="1"/>
    </xf>
    <xf numFmtId="10" fontId="14" fillId="11" borderId="43" xfId="1" applyNumberFormat="1" applyFont="1" applyFill="1" applyBorder="1" applyAlignment="1">
      <alignment horizontal="center" vertical="center" wrapText="1"/>
    </xf>
    <xf numFmtId="165" fontId="12" fillId="3" borderId="51" xfId="0" applyNumberFormat="1" applyFont="1" applyFill="1" applyBorder="1" applyAlignment="1" applyProtection="1">
      <alignment horizontal="center" vertical="center" wrapText="1"/>
      <protection hidden="1"/>
    </xf>
    <xf numFmtId="165" fontId="12" fillId="3" borderId="7" xfId="0" applyNumberFormat="1" applyFont="1" applyFill="1" applyBorder="1" applyAlignment="1" applyProtection="1">
      <alignment horizontal="center" vertical="center" wrapText="1"/>
      <protection hidden="1"/>
    </xf>
    <xf numFmtId="164" fontId="35" fillId="0" borderId="25" xfId="1" applyNumberFormat="1" applyFont="1" applyFill="1" applyBorder="1" applyAlignment="1" applyProtection="1">
      <alignment horizontal="center" vertical="center" wrapText="1"/>
      <protection locked="0"/>
    </xf>
    <xf numFmtId="164" fontId="35" fillId="0" borderId="10" xfId="1" applyNumberFormat="1" applyFont="1" applyFill="1" applyBorder="1" applyAlignment="1" applyProtection="1">
      <alignment horizontal="center" vertical="center" wrapText="1"/>
      <protection locked="0"/>
    </xf>
    <xf numFmtId="164" fontId="35" fillId="0" borderId="29" xfId="1" applyNumberFormat="1" applyFont="1" applyFill="1" applyBorder="1" applyAlignment="1" applyProtection="1">
      <alignment horizontal="center" vertical="center" wrapText="1"/>
      <protection locked="0"/>
    </xf>
    <xf numFmtId="164" fontId="35" fillId="0" borderId="26" xfId="1" applyNumberFormat="1" applyFont="1" applyFill="1" applyBorder="1" applyAlignment="1" applyProtection="1">
      <alignment horizontal="center" vertical="center" wrapText="1"/>
      <protection locked="0"/>
    </xf>
    <xf numFmtId="164" fontId="35" fillId="0" borderId="1" xfId="1" applyNumberFormat="1" applyFont="1" applyFill="1" applyBorder="1" applyAlignment="1" applyProtection="1">
      <alignment horizontal="center" vertical="center" wrapText="1"/>
      <protection locked="0"/>
    </xf>
    <xf numFmtId="164" fontId="35" fillId="0" borderId="30" xfId="1" applyNumberFormat="1" applyFont="1" applyFill="1" applyBorder="1" applyAlignment="1" applyProtection="1">
      <alignment horizontal="center" vertical="center" wrapText="1"/>
      <protection locked="0"/>
    </xf>
    <xf numFmtId="3" fontId="32" fillId="10" borderId="4" xfId="0" applyNumberFormat="1" applyFont="1" applyFill="1" applyBorder="1" applyAlignment="1" applyProtection="1">
      <alignment horizontal="center" vertical="center" wrapText="1"/>
      <protection locked="0"/>
    </xf>
    <xf numFmtId="3" fontId="32" fillId="10" borderId="7" xfId="0" applyNumberFormat="1" applyFont="1" applyFill="1" applyBorder="1" applyAlignment="1" applyProtection="1">
      <alignment horizontal="center" vertical="center" wrapText="1"/>
      <protection locked="0"/>
    </xf>
    <xf numFmtId="164" fontId="35" fillId="10" borderId="25" xfId="1" applyNumberFormat="1" applyFont="1" applyFill="1" applyBorder="1" applyAlignment="1" applyProtection="1">
      <alignment horizontal="center" vertical="center" wrapText="1"/>
      <protection locked="0"/>
    </xf>
    <xf numFmtId="164" fontId="35" fillId="10" borderId="10" xfId="1" applyNumberFormat="1" applyFont="1" applyFill="1" applyBorder="1" applyAlignment="1" applyProtection="1">
      <alignment horizontal="center" vertical="center" wrapText="1"/>
      <protection locked="0"/>
    </xf>
    <xf numFmtId="164" fontId="35" fillId="10" borderId="29" xfId="1" applyNumberFormat="1" applyFont="1" applyFill="1" applyBorder="1" applyAlignment="1" applyProtection="1">
      <alignment horizontal="center" vertical="center" wrapText="1"/>
      <protection locked="0"/>
    </xf>
    <xf numFmtId="164" fontId="35" fillId="10" borderId="26" xfId="1" applyNumberFormat="1" applyFont="1" applyFill="1" applyBorder="1" applyAlignment="1" applyProtection="1">
      <alignment horizontal="center" vertical="center" wrapText="1"/>
      <protection locked="0"/>
    </xf>
    <xf numFmtId="164" fontId="35" fillId="10" borderId="1" xfId="1" applyNumberFormat="1" applyFont="1" applyFill="1" applyBorder="1" applyAlignment="1" applyProtection="1">
      <alignment horizontal="center" vertical="center" wrapText="1"/>
      <protection locked="0"/>
    </xf>
    <xf numFmtId="164" fontId="35" fillId="10" borderId="30" xfId="1" applyNumberFormat="1" applyFont="1" applyFill="1" applyBorder="1" applyAlignment="1" applyProtection="1">
      <alignment horizontal="center" vertical="center" wrapText="1"/>
      <protection locked="0"/>
    </xf>
    <xf numFmtId="3" fontId="32" fillId="10" borderId="11" xfId="0" applyNumberFormat="1" applyFont="1" applyFill="1" applyBorder="1" applyAlignment="1" applyProtection="1">
      <alignment horizontal="center" vertical="center" wrapText="1"/>
      <protection locked="0"/>
    </xf>
    <xf numFmtId="3" fontId="32" fillId="10" borderId="14" xfId="0" applyNumberFormat="1" applyFont="1" applyFill="1" applyBorder="1" applyAlignment="1" applyProtection="1">
      <alignment horizontal="center" vertical="center" wrapText="1"/>
      <protection locked="0"/>
    </xf>
    <xf numFmtId="0" fontId="37" fillId="23" borderId="20" xfId="0" applyFont="1" applyFill="1" applyBorder="1" applyAlignment="1" applyProtection="1">
      <alignment horizontal="center" vertical="center" wrapText="1"/>
      <protection locked="0"/>
    </xf>
    <xf numFmtId="0" fontId="35" fillId="0" borderId="20" xfId="0" applyFont="1" applyBorder="1" applyAlignment="1" applyProtection="1">
      <alignment horizontal="justify" vertical="center" wrapText="1"/>
      <protection locked="0"/>
    </xf>
    <xf numFmtId="0" fontId="35" fillId="0" borderId="19" xfId="0" applyFont="1" applyBorder="1" applyAlignment="1" applyProtection="1">
      <alignment horizontal="justify" vertical="center" wrapText="1"/>
      <protection locked="0"/>
    </xf>
    <xf numFmtId="164" fontId="12" fillId="3" borderId="4" xfId="0" applyNumberFormat="1" applyFont="1" applyFill="1" applyBorder="1" applyAlignment="1">
      <alignment horizontal="center" vertical="center" wrapText="1"/>
    </xf>
    <xf numFmtId="164" fontId="12" fillId="3" borderId="7" xfId="0" applyNumberFormat="1" applyFont="1" applyFill="1" applyBorder="1" applyAlignment="1">
      <alignment horizontal="center" vertical="center" wrapText="1"/>
    </xf>
    <xf numFmtId="164" fontId="11" fillId="12" borderId="4" xfId="0" applyNumberFormat="1" applyFont="1" applyFill="1" applyBorder="1" applyAlignment="1">
      <alignment horizontal="justify" vertical="center" wrapText="1"/>
    </xf>
    <xf numFmtId="164" fontId="11" fillId="12" borderId="11" xfId="0" applyNumberFormat="1" applyFont="1" applyFill="1" applyBorder="1" applyAlignment="1">
      <alignment horizontal="justify" vertical="center" wrapText="1"/>
    </xf>
    <xf numFmtId="164" fontId="22" fillId="3" borderId="4" xfId="0" applyNumberFormat="1" applyFont="1" applyFill="1" applyBorder="1" applyAlignment="1">
      <alignment horizontal="center" vertical="center" wrapText="1"/>
    </xf>
    <xf numFmtId="164" fontId="22" fillId="3" borderId="7" xfId="0" applyNumberFormat="1" applyFont="1" applyFill="1" applyBorder="1" applyAlignment="1">
      <alignment horizontal="center" vertical="center" wrapText="1"/>
    </xf>
    <xf numFmtId="164" fontId="35" fillId="0" borderId="33" xfId="1" applyNumberFormat="1" applyFont="1" applyFill="1" applyBorder="1" applyAlignment="1" applyProtection="1">
      <alignment horizontal="center" vertical="center" wrapText="1"/>
      <protection locked="0"/>
    </xf>
    <xf numFmtId="164" fontId="35" fillId="0" borderId="34" xfId="1" applyNumberFormat="1" applyFont="1" applyFill="1" applyBorder="1" applyAlignment="1" applyProtection="1">
      <alignment horizontal="center" vertical="center" wrapText="1"/>
      <protection locked="0"/>
    </xf>
    <xf numFmtId="164" fontId="31" fillId="3" borderId="4" xfId="0" applyNumberFormat="1" applyFont="1" applyFill="1" applyBorder="1" applyAlignment="1">
      <alignment horizontal="center" vertical="center" wrapText="1"/>
    </xf>
    <xf numFmtId="164" fontId="31" fillId="3" borderId="7" xfId="0" applyNumberFormat="1" applyFont="1" applyFill="1" applyBorder="1" applyAlignment="1">
      <alignment horizontal="center" vertical="center" wrapText="1"/>
    </xf>
    <xf numFmtId="10" fontId="36" fillId="11" borderId="43" xfId="1" applyNumberFormat="1" applyFont="1" applyFill="1" applyBorder="1" applyAlignment="1">
      <alignment horizontal="center" vertical="center" wrapText="1"/>
    </xf>
    <xf numFmtId="164" fontId="22" fillId="12" borderId="4" xfId="0" applyNumberFormat="1" applyFont="1" applyFill="1" applyBorder="1" applyAlignment="1">
      <alignment horizontal="left" vertical="center" wrapText="1"/>
    </xf>
    <xf numFmtId="164" fontId="22" fillId="12" borderId="7" xfId="0" applyNumberFormat="1" applyFont="1" applyFill="1" applyBorder="1" applyAlignment="1">
      <alignment horizontal="left" vertical="center" wrapText="1"/>
    </xf>
    <xf numFmtId="10" fontId="31" fillId="3" borderId="25" xfId="0" applyNumberFormat="1" applyFont="1" applyFill="1" applyBorder="1" applyAlignment="1">
      <alignment horizontal="center" vertical="center" wrapText="1"/>
    </xf>
    <xf numFmtId="10" fontId="31" fillId="3" borderId="26" xfId="0" applyNumberFormat="1" applyFont="1" applyFill="1" applyBorder="1" applyAlignment="1">
      <alignment horizontal="center" vertical="center" wrapText="1"/>
    </xf>
    <xf numFmtId="10" fontId="36" fillId="27" borderId="43" xfId="1" applyNumberFormat="1" applyFont="1" applyFill="1" applyBorder="1" applyAlignment="1">
      <alignment horizontal="center" vertical="center" wrapText="1"/>
    </xf>
    <xf numFmtId="164" fontId="39" fillId="26" borderId="4" xfId="0" applyNumberFormat="1" applyFont="1" applyFill="1" applyBorder="1" applyAlignment="1">
      <alignment horizontal="justify" vertical="center" wrapText="1"/>
    </xf>
    <xf numFmtId="164" fontId="39" fillId="26" borderId="7" xfId="0" applyNumberFormat="1" applyFont="1" applyFill="1" applyBorder="1" applyAlignment="1">
      <alignment horizontal="justify" vertical="center" wrapText="1"/>
    </xf>
    <xf numFmtId="164" fontId="39" fillId="26" borderId="11" xfId="0" applyNumberFormat="1" applyFont="1" applyFill="1" applyBorder="1" applyAlignment="1">
      <alignment horizontal="justify" vertical="center" wrapText="1"/>
    </xf>
    <xf numFmtId="164" fontId="39" fillId="26" borderId="14" xfId="0" applyNumberFormat="1" applyFont="1" applyFill="1" applyBorder="1" applyAlignment="1">
      <alignment horizontal="justify" vertical="center" wrapText="1"/>
    </xf>
    <xf numFmtId="164" fontId="22" fillId="12" borderId="4" xfId="0" applyNumberFormat="1" applyFont="1" applyFill="1" applyBorder="1" applyAlignment="1">
      <alignment horizontal="justify" vertical="center" wrapText="1"/>
    </xf>
    <xf numFmtId="164" fontId="22" fillId="12" borderId="7" xfId="0" applyNumberFormat="1" applyFont="1" applyFill="1" applyBorder="1" applyAlignment="1">
      <alignment horizontal="justify" vertical="center" wrapText="1"/>
    </xf>
    <xf numFmtId="164" fontId="22" fillId="12" borderId="11" xfId="0" applyNumberFormat="1" applyFont="1" applyFill="1" applyBorder="1" applyAlignment="1">
      <alignment horizontal="justify" vertical="center" wrapText="1"/>
    </xf>
    <xf numFmtId="164" fontId="22" fillId="12" borderId="14" xfId="0" applyNumberFormat="1" applyFont="1" applyFill="1" applyBorder="1" applyAlignment="1">
      <alignment horizontal="justify" vertical="center" wrapText="1"/>
    </xf>
    <xf numFmtId="164" fontId="11" fillId="12" borderId="27" xfId="0" applyNumberFormat="1" applyFont="1" applyFill="1" applyBorder="1" applyAlignment="1">
      <alignment horizontal="justify" vertical="center" wrapText="1"/>
    </xf>
    <xf numFmtId="164" fontId="11" fillId="12" borderId="28" xfId="0" applyNumberFormat="1" applyFont="1" applyFill="1" applyBorder="1" applyAlignment="1">
      <alignment horizontal="justify" vertical="center" wrapText="1"/>
    </xf>
    <xf numFmtId="0" fontId="35" fillId="0" borderId="18" xfId="0" applyFont="1" applyBorder="1" applyAlignment="1" applyProtection="1">
      <alignment horizontal="justify" vertical="center" wrapText="1"/>
      <protection locked="0"/>
    </xf>
    <xf numFmtId="0" fontId="36" fillId="27" borderId="43" xfId="1" applyNumberFormat="1" applyFont="1" applyFill="1" applyBorder="1" applyAlignment="1">
      <alignment horizontal="center" vertical="center" wrapText="1"/>
    </xf>
    <xf numFmtId="164" fontId="33" fillId="12" borderId="4" xfId="0" applyNumberFormat="1" applyFont="1" applyFill="1" applyBorder="1" applyAlignment="1">
      <alignment horizontal="center" vertical="center" wrapText="1"/>
    </xf>
    <xf numFmtId="164" fontId="33" fillId="12" borderId="7" xfId="0" applyNumberFormat="1" applyFont="1" applyFill="1" applyBorder="1" applyAlignment="1">
      <alignment horizontal="center" vertical="center" wrapText="1"/>
    </xf>
    <xf numFmtId="164" fontId="22" fillId="12" borderId="11" xfId="0" applyNumberFormat="1" applyFont="1" applyFill="1" applyBorder="1" applyAlignment="1">
      <alignment horizontal="center" vertical="center" wrapText="1"/>
    </xf>
    <xf numFmtId="164" fontId="22" fillId="12" borderId="14" xfId="0" applyNumberFormat="1" applyFont="1" applyFill="1" applyBorder="1" applyAlignment="1">
      <alignment horizontal="center" vertical="center" wrapText="1"/>
    </xf>
    <xf numFmtId="0" fontId="29" fillId="0" borderId="0" xfId="0" applyFont="1" applyAlignment="1" applyProtection="1">
      <alignment horizontal="center" vertical="center"/>
      <protection locked="0"/>
    </xf>
    <xf numFmtId="164" fontId="22" fillId="12" borderId="4" xfId="0" applyNumberFormat="1" applyFont="1" applyFill="1" applyBorder="1" applyAlignment="1">
      <alignment horizontal="center" vertical="center" wrapText="1"/>
    </xf>
    <xf numFmtId="164" fontId="22" fillId="12" borderId="7" xfId="0" applyNumberFormat="1" applyFont="1" applyFill="1" applyBorder="1" applyAlignment="1">
      <alignment horizontal="center" vertical="center" wrapText="1"/>
    </xf>
    <xf numFmtId="0" fontId="36" fillId="4" borderId="35" xfId="0" applyFont="1" applyFill="1" applyBorder="1" applyAlignment="1" applyProtection="1">
      <alignment horizontal="center" vertical="center" wrapText="1"/>
      <protection locked="0"/>
    </xf>
    <xf numFmtId="0" fontId="36" fillId="4" borderId="32" xfId="0" applyFont="1" applyFill="1" applyBorder="1" applyAlignment="1" applyProtection="1">
      <alignment horizontal="center" vertical="center" wrapText="1"/>
      <protection locked="0"/>
    </xf>
    <xf numFmtId="0" fontId="36" fillId="4" borderId="28" xfId="0" applyFont="1" applyFill="1" applyBorder="1" applyAlignment="1" applyProtection="1">
      <alignment horizontal="center" vertical="center" wrapText="1"/>
      <protection locked="0"/>
    </xf>
    <xf numFmtId="164" fontId="22" fillId="30" borderId="27" xfId="0" applyNumberFormat="1" applyFont="1" applyFill="1" applyBorder="1" applyAlignment="1">
      <alignment horizontal="justify" vertical="center" wrapText="1"/>
    </xf>
    <xf numFmtId="164" fontId="22" fillId="30" borderId="28" xfId="0" applyNumberFormat="1" applyFont="1" applyFill="1" applyBorder="1" applyAlignment="1">
      <alignment horizontal="justify" vertical="center" wrapText="1"/>
    </xf>
    <xf numFmtId="3" fontId="31" fillId="31" borderId="43" xfId="0" applyNumberFormat="1" applyFont="1" applyFill="1" applyBorder="1" applyAlignment="1" applyProtection="1">
      <alignment horizontal="center" vertical="center" wrapText="1"/>
      <protection locked="0"/>
    </xf>
    <xf numFmtId="3" fontId="22" fillId="31" borderId="43" xfId="0" applyNumberFormat="1" applyFont="1" applyFill="1" applyBorder="1" applyAlignment="1" applyProtection="1">
      <alignment horizontal="center" vertical="center" wrapText="1"/>
      <protection locked="0"/>
    </xf>
    <xf numFmtId="3" fontId="31" fillId="31" borderId="12" xfId="0" applyNumberFormat="1" applyFont="1" applyFill="1" applyBorder="1" applyAlignment="1" applyProtection="1">
      <alignment horizontal="center" vertical="center" wrapText="1"/>
      <protection locked="0"/>
    </xf>
    <xf numFmtId="0" fontId="22" fillId="31" borderId="12" xfId="0" applyFont="1" applyFill="1" applyBorder="1" applyAlignment="1" applyProtection="1">
      <alignment horizontal="center" vertical="center" wrapText="1"/>
      <protection locked="0"/>
    </xf>
    <xf numFmtId="3" fontId="31" fillId="31" borderId="47" xfId="0" applyNumberFormat="1" applyFont="1" applyFill="1" applyBorder="1" applyAlignment="1" applyProtection="1">
      <alignment horizontal="center" vertical="center" wrapText="1"/>
      <protection locked="0"/>
    </xf>
    <xf numFmtId="3" fontId="31" fillId="31" borderId="48" xfId="0" applyNumberFormat="1" applyFont="1" applyFill="1" applyBorder="1" applyAlignment="1" applyProtection="1">
      <alignment horizontal="center" vertical="center" wrapText="1"/>
      <protection locked="0"/>
    </xf>
    <xf numFmtId="3" fontId="34" fillId="31" borderId="47" xfId="0" applyNumberFormat="1" applyFont="1" applyFill="1" applyBorder="1" applyAlignment="1" applyProtection="1">
      <alignment horizontal="center" vertical="center" wrapText="1"/>
      <protection locked="0"/>
    </xf>
    <xf numFmtId="3" fontId="34" fillId="31" borderId="48" xfId="0" applyNumberFormat="1" applyFont="1" applyFill="1" applyBorder="1" applyAlignment="1" applyProtection="1">
      <alignment horizontal="center" vertical="center" wrapText="1"/>
      <protection locked="0"/>
    </xf>
  </cellXfs>
  <cellStyles count="6">
    <cellStyle name="Normal" xfId="0" builtinId="0"/>
    <cellStyle name="Normal 2" xfId="5" xr:uid="{00000000-0005-0000-0000-000001000000}"/>
    <cellStyle name="Normal 3" xfId="2" xr:uid="{00000000-0005-0000-0000-000002000000}"/>
    <cellStyle name="Normal 3 2" xfId="3" xr:uid="{00000000-0005-0000-0000-000003000000}"/>
    <cellStyle name="Percent" xfId="1" builtinId="5"/>
    <cellStyle name="Porcentaje 3" xfId="4" xr:uid="{00000000-0005-0000-0000-00000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50909"/>
      <color rgb="FFBC1097"/>
      <color rgb="FFA8D4A8"/>
      <color rgb="FF1B5542"/>
      <color rgb="FFB0DEBE"/>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1319009</xdr:colOff>
      <xdr:row>3</xdr:row>
      <xdr:rowOff>149193</xdr:rowOff>
    </xdr:from>
    <xdr:to>
      <xdr:col>18</xdr:col>
      <xdr:colOff>2346960</xdr:colOff>
      <xdr:row>5</xdr:row>
      <xdr:rowOff>609600</xdr:rowOff>
    </xdr:to>
    <xdr:sp macro="" textlink="">
      <xdr:nvSpPr>
        <xdr:cNvPr id="6" name="Flecha abajo 5">
          <a:extLst>
            <a:ext uri="{FF2B5EF4-FFF2-40B4-BE49-F238E27FC236}">
              <a16:creationId xmlns:a16="http://schemas.microsoft.com/office/drawing/2014/main" id="{00000000-0008-0000-0100-000006000000}"/>
            </a:ext>
          </a:extLst>
        </xdr:cNvPr>
        <xdr:cNvSpPr/>
      </xdr:nvSpPr>
      <xdr:spPr>
        <a:xfrm>
          <a:off x="67003409" y="2435193"/>
          <a:ext cx="1027951" cy="2289207"/>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41</xdr:col>
      <xdr:colOff>1473179</xdr:colOff>
      <xdr:row>3</xdr:row>
      <xdr:rowOff>553667</xdr:rowOff>
    </xdr:from>
    <xdr:to>
      <xdr:col>41</xdr:col>
      <xdr:colOff>1968500</xdr:colOff>
      <xdr:row>5</xdr:row>
      <xdr:rowOff>349250</xdr:rowOff>
    </xdr:to>
    <xdr:sp macro="" textlink="">
      <xdr:nvSpPr>
        <xdr:cNvPr id="7" name="Flecha abajo 6">
          <a:extLst>
            <a:ext uri="{FF2B5EF4-FFF2-40B4-BE49-F238E27FC236}">
              <a16:creationId xmlns:a16="http://schemas.microsoft.com/office/drawing/2014/main" id="{00000000-0008-0000-0100-000007000000}"/>
            </a:ext>
          </a:extLst>
        </xdr:cNvPr>
        <xdr:cNvSpPr/>
      </xdr:nvSpPr>
      <xdr:spPr>
        <a:xfrm>
          <a:off x="92055929" y="3411167"/>
          <a:ext cx="495321" cy="109733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44</xdr:col>
      <xdr:colOff>519545</xdr:colOff>
      <xdr:row>3</xdr:row>
      <xdr:rowOff>519545</xdr:rowOff>
    </xdr:from>
    <xdr:to>
      <xdr:col>44</xdr:col>
      <xdr:colOff>1600973</xdr:colOff>
      <xdr:row>5</xdr:row>
      <xdr:rowOff>537914</xdr:rowOff>
    </xdr:to>
    <xdr:sp macro="" textlink="">
      <xdr:nvSpPr>
        <xdr:cNvPr id="11" name="Flecha abajo 10">
          <a:extLst>
            <a:ext uri="{FF2B5EF4-FFF2-40B4-BE49-F238E27FC236}">
              <a16:creationId xmlns:a16="http://schemas.microsoft.com/office/drawing/2014/main" id="{00000000-0008-0000-0100-00000B000000}"/>
            </a:ext>
          </a:extLst>
        </xdr:cNvPr>
        <xdr:cNvSpPr/>
      </xdr:nvSpPr>
      <xdr:spPr>
        <a:xfrm>
          <a:off x="107199545" y="3333750"/>
          <a:ext cx="1081428" cy="1317232"/>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46</xdr:col>
      <xdr:colOff>432955</xdr:colOff>
      <xdr:row>3</xdr:row>
      <xdr:rowOff>476249</xdr:rowOff>
    </xdr:from>
    <xdr:to>
      <xdr:col>46</xdr:col>
      <xdr:colOff>1514383</xdr:colOff>
      <xdr:row>5</xdr:row>
      <xdr:rowOff>494618</xdr:rowOff>
    </xdr:to>
    <xdr:sp macro="" textlink="">
      <xdr:nvSpPr>
        <xdr:cNvPr id="12" name="Flecha abajo 11">
          <a:extLst>
            <a:ext uri="{FF2B5EF4-FFF2-40B4-BE49-F238E27FC236}">
              <a16:creationId xmlns:a16="http://schemas.microsoft.com/office/drawing/2014/main" id="{00000000-0008-0000-0100-00000C000000}"/>
            </a:ext>
          </a:extLst>
        </xdr:cNvPr>
        <xdr:cNvSpPr/>
      </xdr:nvSpPr>
      <xdr:spPr>
        <a:xfrm>
          <a:off x="111182728" y="3290454"/>
          <a:ext cx="1081428" cy="1317232"/>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16</xdr:col>
      <xdr:colOff>1538373</xdr:colOff>
      <xdr:row>3</xdr:row>
      <xdr:rowOff>169398</xdr:rowOff>
    </xdr:from>
    <xdr:to>
      <xdr:col>16</xdr:col>
      <xdr:colOff>2566324</xdr:colOff>
      <xdr:row>5</xdr:row>
      <xdr:rowOff>629805</xdr:rowOff>
    </xdr:to>
    <xdr:sp macro="" textlink="">
      <xdr:nvSpPr>
        <xdr:cNvPr id="14" name="Flecha abajo 13">
          <a:extLst>
            <a:ext uri="{FF2B5EF4-FFF2-40B4-BE49-F238E27FC236}">
              <a16:creationId xmlns:a16="http://schemas.microsoft.com/office/drawing/2014/main" id="{00000000-0008-0000-0100-00000E000000}"/>
            </a:ext>
          </a:extLst>
        </xdr:cNvPr>
        <xdr:cNvSpPr/>
      </xdr:nvSpPr>
      <xdr:spPr>
        <a:xfrm>
          <a:off x="60029493" y="2455398"/>
          <a:ext cx="1027951" cy="2289207"/>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17</xdr:col>
      <xdr:colOff>1119273</xdr:colOff>
      <xdr:row>3</xdr:row>
      <xdr:rowOff>163048</xdr:rowOff>
    </xdr:from>
    <xdr:to>
      <xdr:col>17</xdr:col>
      <xdr:colOff>2147224</xdr:colOff>
      <xdr:row>5</xdr:row>
      <xdr:rowOff>623455</xdr:rowOff>
    </xdr:to>
    <xdr:sp macro="" textlink="">
      <xdr:nvSpPr>
        <xdr:cNvPr id="15" name="Flecha abajo 14">
          <a:extLst>
            <a:ext uri="{FF2B5EF4-FFF2-40B4-BE49-F238E27FC236}">
              <a16:creationId xmlns:a16="http://schemas.microsoft.com/office/drawing/2014/main" id="{00000000-0008-0000-0100-00000F000000}"/>
            </a:ext>
          </a:extLst>
        </xdr:cNvPr>
        <xdr:cNvSpPr/>
      </xdr:nvSpPr>
      <xdr:spPr>
        <a:xfrm>
          <a:off x="63207033" y="2449048"/>
          <a:ext cx="1027951" cy="2289207"/>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49</xdr:col>
      <xdr:colOff>2427515</xdr:colOff>
      <xdr:row>3</xdr:row>
      <xdr:rowOff>586468</xdr:rowOff>
    </xdr:from>
    <xdr:to>
      <xdr:col>49</xdr:col>
      <xdr:colOff>2922836</xdr:colOff>
      <xdr:row>5</xdr:row>
      <xdr:rowOff>382051</xdr:rowOff>
    </xdr:to>
    <xdr:sp macro="" textlink="">
      <xdr:nvSpPr>
        <xdr:cNvPr id="16" name="Flecha abajo 15">
          <a:extLst>
            <a:ext uri="{FF2B5EF4-FFF2-40B4-BE49-F238E27FC236}">
              <a16:creationId xmlns:a16="http://schemas.microsoft.com/office/drawing/2014/main" id="{00000000-0008-0000-0100-000010000000}"/>
            </a:ext>
          </a:extLst>
        </xdr:cNvPr>
        <xdr:cNvSpPr/>
      </xdr:nvSpPr>
      <xdr:spPr>
        <a:xfrm>
          <a:off x="172163015" y="2872468"/>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50</xdr:col>
      <xdr:colOff>2295525</xdr:colOff>
      <xdr:row>3</xdr:row>
      <xdr:rowOff>594633</xdr:rowOff>
    </xdr:from>
    <xdr:to>
      <xdr:col>50</xdr:col>
      <xdr:colOff>2790846</xdr:colOff>
      <xdr:row>5</xdr:row>
      <xdr:rowOff>390216</xdr:rowOff>
    </xdr:to>
    <xdr:sp macro="" textlink="">
      <xdr:nvSpPr>
        <xdr:cNvPr id="17" name="Flecha abajo 16">
          <a:extLst>
            <a:ext uri="{FF2B5EF4-FFF2-40B4-BE49-F238E27FC236}">
              <a16:creationId xmlns:a16="http://schemas.microsoft.com/office/drawing/2014/main" id="{00000000-0008-0000-0100-000011000000}"/>
            </a:ext>
          </a:extLst>
        </xdr:cNvPr>
        <xdr:cNvSpPr/>
      </xdr:nvSpPr>
      <xdr:spPr>
        <a:xfrm>
          <a:off x="115949186" y="3486151"/>
          <a:ext cx="495321" cy="108826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editAs="oneCell">
    <xdr:from>
      <xdr:col>0</xdr:col>
      <xdr:colOff>1</xdr:colOff>
      <xdr:row>0</xdr:row>
      <xdr:rowOff>1</xdr:rowOff>
    </xdr:from>
    <xdr:to>
      <xdr:col>2</xdr:col>
      <xdr:colOff>487681</xdr:colOff>
      <xdr:row>2</xdr:row>
      <xdr:rowOff>304801</xdr:rowOff>
    </xdr:to>
    <xdr:pic>
      <xdr:nvPicPr>
        <xdr:cNvPr id="21" name="22 Imagen">
          <a:extLst>
            <a:ext uri="{FF2B5EF4-FFF2-40B4-BE49-F238E27FC236}">
              <a16:creationId xmlns:a16="http://schemas.microsoft.com/office/drawing/2014/main" id="{00000000-0008-0000-0100-000015000000}"/>
            </a:ext>
          </a:extLst>
        </xdr:cNvPr>
        <xdr:cNvPicPr/>
      </xdr:nvPicPr>
      <xdr:blipFill>
        <a:blip xmlns:r="http://schemas.openxmlformats.org/officeDocument/2006/relationships" r:embed="rId1"/>
        <a:stretch>
          <a:fillRect/>
        </a:stretch>
      </xdr:blipFill>
      <xdr:spPr>
        <a:xfrm>
          <a:off x="1" y="1"/>
          <a:ext cx="7193280" cy="1828800"/>
        </a:xfrm>
        <a:prstGeom prst="rect">
          <a:avLst/>
        </a:prstGeom>
      </xdr:spPr>
    </xdr:pic>
    <xdr:clientData/>
  </xdr:twoCellAnchor>
  <xdr:twoCellAnchor>
    <xdr:from>
      <xdr:col>25</xdr:col>
      <xdr:colOff>83820</xdr:colOff>
      <xdr:row>3</xdr:row>
      <xdr:rowOff>655320</xdr:rowOff>
    </xdr:from>
    <xdr:to>
      <xdr:col>25</xdr:col>
      <xdr:colOff>579141</xdr:colOff>
      <xdr:row>5</xdr:row>
      <xdr:rowOff>450903</xdr:rowOff>
    </xdr:to>
    <xdr:sp macro="" textlink="">
      <xdr:nvSpPr>
        <xdr:cNvPr id="22" name="Flecha abajo 21">
          <a:extLst>
            <a:ext uri="{FF2B5EF4-FFF2-40B4-BE49-F238E27FC236}">
              <a16:creationId xmlns:a16="http://schemas.microsoft.com/office/drawing/2014/main" id="{00000000-0008-0000-0100-000016000000}"/>
            </a:ext>
          </a:extLst>
        </xdr:cNvPr>
        <xdr:cNvSpPr/>
      </xdr:nvSpPr>
      <xdr:spPr>
        <a:xfrm>
          <a:off x="89359740" y="294132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66</xdr:col>
      <xdr:colOff>2057400</xdr:colOff>
      <xdr:row>3</xdr:row>
      <xdr:rowOff>647700</xdr:rowOff>
    </xdr:from>
    <xdr:to>
      <xdr:col>66</xdr:col>
      <xdr:colOff>2552721</xdr:colOff>
      <xdr:row>5</xdr:row>
      <xdr:rowOff>443283</xdr:rowOff>
    </xdr:to>
    <xdr:sp macro="" textlink="">
      <xdr:nvSpPr>
        <xdr:cNvPr id="25" name="Flecha abajo 24">
          <a:extLst>
            <a:ext uri="{FF2B5EF4-FFF2-40B4-BE49-F238E27FC236}">
              <a16:creationId xmlns:a16="http://schemas.microsoft.com/office/drawing/2014/main" id="{00000000-0008-0000-0100-000019000000}"/>
            </a:ext>
          </a:extLst>
        </xdr:cNvPr>
        <xdr:cNvSpPr/>
      </xdr:nvSpPr>
      <xdr:spPr>
        <a:xfrm>
          <a:off x="222923100" y="293370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67</xdr:col>
      <xdr:colOff>2247900</xdr:colOff>
      <xdr:row>3</xdr:row>
      <xdr:rowOff>533400</xdr:rowOff>
    </xdr:from>
    <xdr:to>
      <xdr:col>67</xdr:col>
      <xdr:colOff>2743221</xdr:colOff>
      <xdr:row>5</xdr:row>
      <xdr:rowOff>328983</xdr:rowOff>
    </xdr:to>
    <xdr:sp macro="" textlink="">
      <xdr:nvSpPr>
        <xdr:cNvPr id="26" name="Flecha abajo 25">
          <a:extLst>
            <a:ext uri="{FF2B5EF4-FFF2-40B4-BE49-F238E27FC236}">
              <a16:creationId xmlns:a16="http://schemas.microsoft.com/office/drawing/2014/main" id="{00000000-0008-0000-0100-00001A000000}"/>
            </a:ext>
          </a:extLst>
        </xdr:cNvPr>
        <xdr:cNvSpPr/>
      </xdr:nvSpPr>
      <xdr:spPr>
        <a:xfrm>
          <a:off x="228066600" y="281940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83</xdr:col>
      <xdr:colOff>2072640</xdr:colOff>
      <xdr:row>3</xdr:row>
      <xdr:rowOff>845820</xdr:rowOff>
    </xdr:from>
    <xdr:to>
      <xdr:col>83</xdr:col>
      <xdr:colOff>2567961</xdr:colOff>
      <xdr:row>5</xdr:row>
      <xdr:rowOff>641403</xdr:rowOff>
    </xdr:to>
    <xdr:sp macro="" textlink="">
      <xdr:nvSpPr>
        <xdr:cNvPr id="27" name="Flecha abajo 26">
          <a:extLst>
            <a:ext uri="{FF2B5EF4-FFF2-40B4-BE49-F238E27FC236}">
              <a16:creationId xmlns:a16="http://schemas.microsoft.com/office/drawing/2014/main" id="{00000000-0008-0000-0100-00001B000000}"/>
            </a:ext>
          </a:extLst>
        </xdr:cNvPr>
        <xdr:cNvSpPr/>
      </xdr:nvSpPr>
      <xdr:spPr>
        <a:xfrm>
          <a:off x="275051520" y="313182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84</xdr:col>
      <xdr:colOff>2263140</xdr:colOff>
      <xdr:row>3</xdr:row>
      <xdr:rowOff>731520</xdr:rowOff>
    </xdr:from>
    <xdr:to>
      <xdr:col>84</xdr:col>
      <xdr:colOff>2758461</xdr:colOff>
      <xdr:row>5</xdr:row>
      <xdr:rowOff>527103</xdr:rowOff>
    </xdr:to>
    <xdr:sp macro="" textlink="">
      <xdr:nvSpPr>
        <xdr:cNvPr id="28" name="Flecha abajo 27">
          <a:extLst>
            <a:ext uri="{FF2B5EF4-FFF2-40B4-BE49-F238E27FC236}">
              <a16:creationId xmlns:a16="http://schemas.microsoft.com/office/drawing/2014/main" id="{00000000-0008-0000-0100-00001C000000}"/>
            </a:ext>
          </a:extLst>
        </xdr:cNvPr>
        <xdr:cNvSpPr/>
      </xdr:nvSpPr>
      <xdr:spPr>
        <a:xfrm>
          <a:off x="280210260" y="301752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58</xdr:col>
      <xdr:colOff>1219200</xdr:colOff>
      <xdr:row>3</xdr:row>
      <xdr:rowOff>670560</xdr:rowOff>
    </xdr:from>
    <xdr:to>
      <xdr:col>58</xdr:col>
      <xdr:colOff>1714521</xdr:colOff>
      <xdr:row>5</xdr:row>
      <xdr:rowOff>466143</xdr:rowOff>
    </xdr:to>
    <xdr:sp macro="" textlink="">
      <xdr:nvSpPr>
        <xdr:cNvPr id="29" name="Flecha abajo 28">
          <a:extLst>
            <a:ext uri="{FF2B5EF4-FFF2-40B4-BE49-F238E27FC236}">
              <a16:creationId xmlns:a16="http://schemas.microsoft.com/office/drawing/2014/main" id="{00000000-0008-0000-0100-00001D000000}"/>
            </a:ext>
          </a:extLst>
        </xdr:cNvPr>
        <xdr:cNvSpPr/>
      </xdr:nvSpPr>
      <xdr:spPr>
        <a:xfrm>
          <a:off x="204795120" y="295656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75</xdr:col>
      <xdr:colOff>1036320</xdr:colOff>
      <xdr:row>3</xdr:row>
      <xdr:rowOff>762000</xdr:rowOff>
    </xdr:from>
    <xdr:to>
      <xdr:col>75</xdr:col>
      <xdr:colOff>1531641</xdr:colOff>
      <xdr:row>5</xdr:row>
      <xdr:rowOff>557583</xdr:rowOff>
    </xdr:to>
    <xdr:sp macro="" textlink="">
      <xdr:nvSpPr>
        <xdr:cNvPr id="30" name="Flecha abajo 29">
          <a:extLst>
            <a:ext uri="{FF2B5EF4-FFF2-40B4-BE49-F238E27FC236}">
              <a16:creationId xmlns:a16="http://schemas.microsoft.com/office/drawing/2014/main" id="{00000000-0008-0000-0100-00001E000000}"/>
            </a:ext>
          </a:extLst>
        </xdr:cNvPr>
        <xdr:cNvSpPr/>
      </xdr:nvSpPr>
      <xdr:spPr>
        <a:xfrm>
          <a:off x="258470400" y="304800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61</xdr:col>
      <xdr:colOff>975360</xdr:colOff>
      <xdr:row>3</xdr:row>
      <xdr:rowOff>561456</xdr:rowOff>
    </xdr:from>
    <xdr:to>
      <xdr:col>61</xdr:col>
      <xdr:colOff>2056788</xdr:colOff>
      <xdr:row>5</xdr:row>
      <xdr:rowOff>579825</xdr:rowOff>
    </xdr:to>
    <xdr:sp macro="" textlink="">
      <xdr:nvSpPr>
        <xdr:cNvPr id="31" name="Flecha abajo 30">
          <a:extLst>
            <a:ext uri="{FF2B5EF4-FFF2-40B4-BE49-F238E27FC236}">
              <a16:creationId xmlns:a16="http://schemas.microsoft.com/office/drawing/2014/main" id="{00000000-0008-0000-0100-00001F000000}"/>
            </a:ext>
          </a:extLst>
        </xdr:cNvPr>
        <xdr:cNvSpPr/>
      </xdr:nvSpPr>
      <xdr:spPr>
        <a:xfrm>
          <a:off x="211805520" y="2847456"/>
          <a:ext cx="1081428"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63</xdr:col>
      <xdr:colOff>157250</xdr:colOff>
      <xdr:row>3</xdr:row>
      <xdr:rowOff>518160</xdr:rowOff>
    </xdr:from>
    <xdr:to>
      <xdr:col>63</xdr:col>
      <xdr:colOff>1238678</xdr:colOff>
      <xdr:row>5</xdr:row>
      <xdr:rowOff>536529</xdr:rowOff>
    </xdr:to>
    <xdr:sp macro="" textlink="">
      <xdr:nvSpPr>
        <xdr:cNvPr id="32" name="Flecha abajo 31">
          <a:extLst>
            <a:ext uri="{FF2B5EF4-FFF2-40B4-BE49-F238E27FC236}">
              <a16:creationId xmlns:a16="http://schemas.microsoft.com/office/drawing/2014/main" id="{00000000-0008-0000-0100-000020000000}"/>
            </a:ext>
          </a:extLst>
        </xdr:cNvPr>
        <xdr:cNvSpPr/>
      </xdr:nvSpPr>
      <xdr:spPr>
        <a:xfrm>
          <a:off x="215803250" y="2804160"/>
          <a:ext cx="1081428"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78</xdr:col>
      <xdr:colOff>579120</xdr:colOff>
      <xdr:row>3</xdr:row>
      <xdr:rowOff>591936</xdr:rowOff>
    </xdr:from>
    <xdr:to>
      <xdr:col>78</xdr:col>
      <xdr:colOff>1660548</xdr:colOff>
      <xdr:row>5</xdr:row>
      <xdr:rowOff>610305</xdr:rowOff>
    </xdr:to>
    <xdr:sp macro="" textlink="">
      <xdr:nvSpPr>
        <xdr:cNvPr id="35" name="Flecha abajo 34">
          <a:extLst>
            <a:ext uri="{FF2B5EF4-FFF2-40B4-BE49-F238E27FC236}">
              <a16:creationId xmlns:a16="http://schemas.microsoft.com/office/drawing/2014/main" id="{00000000-0008-0000-0100-000023000000}"/>
            </a:ext>
          </a:extLst>
        </xdr:cNvPr>
        <xdr:cNvSpPr/>
      </xdr:nvSpPr>
      <xdr:spPr>
        <a:xfrm>
          <a:off x="265694160" y="2877936"/>
          <a:ext cx="1081428"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80</xdr:col>
      <xdr:colOff>431570</xdr:colOff>
      <xdr:row>3</xdr:row>
      <xdr:rowOff>548640</xdr:rowOff>
    </xdr:from>
    <xdr:to>
      <xdr:col>80</xdr:col>
      <xdr:colOff>1512998</xdr:colOff>
      <xdr:row>5</xdr:row>
      <xdr:rowOff>567009</xdr:rowOff>
    </xdr:to>
    <xdr:sp macro="" textlink="">
      <xdr:nvSpPr>
        <xdr:cNvPr id="36" name="Flecha abajo 35">
          <a:extLst>
            <a:ext uri="{FF2B5EF4-FFF2-40B4-BE49-F238E27FC236}">
              <a16:creationId xmlns:a16="http://schemas.microsoft.com/office/drawing/2014/main" id="{00000000-0008-0000-0100-000024000000}"/>
            </a:ext>
          </a:extLst>
        </xdr:cNvPr>
        <xdr:cNvSpPr/>
      </xdr:nvSpPr>
      <xdr:spPr>
        <a:xfrm>
          <a:off x="269691890" y="2834640"/>
          <a:ext cx="1081428"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56</xdr:col>
      <xdr:colOff>2103120</xdr:colOff>
      <xdr:row>4</xdr:row>
      <xdr:rowOff>335280</xdr:rowOff>
    </xdr:from>
    <xdr:to>
      <xdr:col>57</xdr:col>
      <xdr:colOff>434361</xdr:colOff>
      <xdr:row>6</xdr:row>
      <xdr:rowOff>435663</xdr:rowOff>
    </xdr:to>
    <xdr:sp macro="" textlink="">
      <xdr:nvSpPr>
        <xdr:cNvPr id="38" name="Flecha abajo 37">
          <a:extLst>
            <a:ext uri="{FF2B5EF4-FFF2-40B4-BE49-F238E27FC236}">
              <a16:creationId xmlns:a16="http://schemas.microsoft.com/office/drawing/2014/main" id="{00000000-0008-0000-0100-000026000000}"/>
            </a:ext>
          </a:extLst>
        </xdr:cNvPr>
        <xdr:cNvSpPr/>
      </xdr:nvSpPr>
      <xdr:spPr>
        <a:xfrm>
          <a:off x="149839680" y="368808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74</xdr:col>
      <xdr:colOff>396240</xdr:colOff>
      <xdr:row>4</xdr:row>
      <xdr:rowOff>274320</xdr:rowOff>
    </xdr:from>
    <xdr:to>
      <xdr:col>74</xdr:col>
      <xdr:colOff>891561</xdr:colOff>
      <xdr:row>6</xdr:row>
      <xdr:rowOff>374703</xdr:rowOff>
    </xdr:to>
    <xdr:sp macro="" textlink="">
      <xdr:nvSpPr>
        <xdr:cNvPr id="40" name="Flecha abajo 39">
          <a:extLst>
            <a:ext uri="{FF2B5EF4-FFF2-40B4-BE49-F238E27FC236}">
              <a16:creationId xmlns:a16="http://schemas.microsoft.com/office/drawing/2014/main" id="{00000000-0008-0000-0100-000028000000}"/>
            </a:ext>
          </a:extLst>
        </xdr:cNvPr>
        <xdr:cNvSpPr/>
      </xdr:nvSpPr>
      <xdr:spPr>
        <a:xfrm>
          <a:off x="154716480" y="362712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33"/>
  <sheetViews>
    <sheetView topLeftCell="A14" workbookViewId="0">
      <selection activeCell="B9" sqref="B9"/>
    </sheetView>
  </sheetViews>
  <sheetFormatPr defaultColWidth="11" defaultRowHeight="15.6"/>
  <cols>
    <col min="1" max="1" width="23.125" customWidth="1"/>
  </cols>
  <sheetData>
    <row r="1" spans="1:1">
      <c r="A1" s="2" t="s">
        <v>0</v>
      </c>
    </row>
    <row r="2" spans="1:1">
      <c r="A2" s="1" t="s">
        <v>1</v>
      </c>
    </row>
    <row r="3" spans="1:1">
      <c r="A3" s="1" t="s">
        <v>2</v>
      </c>
    </row>
    <row r="4" spans="1:1">
      <c r="A4" s="1" t="s">
        <v>3</v>
      </c>
    </row>
    <row r="5" spans="1:1">
      <c r="A5" s="1" t="s">
        <v>4</v>
      </c>
    </row>
    <row r="6" spans="1:1">
      <c r="A6" s="1" t="s">
        <v>5</v>
      </c>
    </row>
    <row r="7" spans="1:1">
      <c r="A7" s="1" t="s">
        <v>6</v>
      </c>
    </row>
    <row r="8" spans="1:1">
      <c r="A8" s="1" t="s">
        <v>7</v>
      </c>
    </row>
    <row r="9" spans="1:1">
      <c r="A9" s="1" t="s">
        <v>8</v>
      </c>
    </row>
    <row r="10" spans="1:1">
      <c r="A10" s="1" t="s">
        <v>9</v>
      </c>
    </row>
    <row r="11" spans="1:1">
      <c r="A11" s="1" t="s">
        <v>10</v>
      </c>
    </row>
    <row r="12" spans="1:1">
      <c r="A12" s="1" t="s">
        <v>11</v>
      </c>
    </row>
    <row r="13" spans="1:1">
      <c r="A13" s="1" t="s">
        <v>12</v>
      </c>
    </row>
    <row r="14" spans="1:1">
      <c r="A14" s="1" t="s">
        <v>13</v>
      </c>
    </row>
    <row r="15" spans="1:1">
      <c r="A15" s="1" t="s">
        <v>14</v>
      </c>
    </row>
    <row r="16" spans="1:1">
      <c r="A16" s="1" t="s">
        <v>15</v>
      </c>
    </row>
    <row r="17" spans="1:1">
      <c r="A17" s="1" t="s">
        <v>16</v>
      </c>
    </row>
    <row r="18" spans="1:1">
      <c r="A18" s="1" t="s">
        <v>17</v>
      </c>
    </row>
    <row r="19" spans="1:1">
      <c r="A19" s="1" t="s">
        <v>18</v>
      </c>
    </row>
    <row r="20" spans="1:1">
      <c r="A20" s="1" t="s">
        <v>19</v>
      </c>
    </row>
    <row r="21" spans="1:1">
      <c r="A21" s="1" t="s">
        <v>20</v>
      </c>
    </row>
    <row r="22" spans="1:1">
      <c r="A22" s="1" t="s">
        <v>21</v>
      </c>
    </row>
    <row r="23" spans="1:1">
      <c r="A23" s="1" t="s">
        <v>22</v>
      </c>
    </row>
    <row r="24" spans="1:1">
      <c r="A24" s="1" t="s">
        <v>23</v>
      </c>
    </row>
    <row r="25" spans="1:1">
      <c r="A25" s="1" t="s">
        <v>24</v>
      </c>
    </row>
    <row r="26" spans="1:1">
      <c r="A26" s="1" t="s">
        <v>25</v>
      </c>
    </row>
    <row r="27" spans="1:1">
      <c r="A27" s="1" t="s">
        <v>26</v>
      </c>
    </row>
    <row r="28" spans="1:1">
      <c r="A28" s="1" t="s">
        <v>27</v>
      </c>
    </row>
    <row r="29" spans="1:1">
      <c r="A29" s="1" t="s">
        <v>28</v>
      </c>
    </row>
    <row r="30" spans="1:1">
      <c r="A30" s="1" t="s">
        <v>29</v>
      </c>
    </row>
    <row r="31" spans="1:1">
      <c r="A31" s="1" t="s">
        <v>30</v>
      </c>
    </row>
    <row r="32" spans="1:1">
      <c r="A32" s="1" t="s">
        <v>31</v>
      </c>
    </row>
    <row r="33" spans="1:1">
      <c r="A33" s="1"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M38"/>
  <sheetViews>
    <sheetView showGridLines="0" tabSelected="1" topLeftCell="E1" zoomScale="25" zoomScaleNormal="25" workbookViewId="0">
      <pane xSplit="1" ySplit="10" topLeftCell="AK11" activePane="bottomRight" state="frozen"/>
      <selection pane="bottomRight" activeCell="AW17" sqref="AW17"/>
      <selection pane="bottomLeft"/>
      <selection pane="topRight"/>
    </sheetView>
  </sheetViews>
  <sheetFormatPr defaultColWidth="0" defaultRowHeight="0" customHeight="1" zeroHeight="1"/>
  <cols>
    <col min="1" max="1" width="66.5" style="90" customWidth="1"/>
    <col min="2" max="2" width="21.625" style="5" customWidth="1"/>
    <col min="3" max="3" width="147.75" style="5" customWidth="1"/>
    <col min="4" max="4" width="177" style="5" hidden="1" customWidth="1"/>
    <col min="5" max="5" width="147.75" style="6" customWidth="1"/>
    <col min="6" max="6" width="52.25" style="90" bestFit="1" customWidth="1"/>
    <col min="7" max="7" width="99.75" style="90" customWidth="1"/>
    <col min="8" max="15" width="46" style="14" customWidth="1"/>
    <col min="16" max="19" width="47" style="14" hidden="1" customWidth="1"/>
    <col min="20" max="23" width="46.25" style="14" customWidth="1"/>
    <col min="24" max="24" width="30.25" style="14" hidden="1" customWidth="1"/>
    <col min="25" max="27" width="46.25" style="14" hidden="1" customWidth="1"/>
    <col min="28" max="28" width="26.75" style="14" customWidth="1"/>
    <col min="29" max="29" width="27.875" style="14" customWidth="1"/>
    <col min="30" max="30" width="31.75" style="14" customWidth="1"/>
    <col min="31" max="31" width="29.625" style="14" customWidth="1"/>
    <col min="32" max="32" width="37.125" style="14" customWidth="1"/>
    <col min="33" max="33" width="118.625" style="22" customWidth="1"/>
    <col min="34" max="34" width="90.125" style="22" customWidth="1"/>
    <col min="35" max="35" width="65.125" style="5" customWidth="1"/>
    <col min="36" max="36" width="63.625" style="5" customWidth="1"/>
    <col min="37" max="37" width="60" style="5" customWidth="1"/>
    <col min="38" max="38" width="82" style="5" customWidth="1"/>
    <col min="39" max="39" width="9.875" style="5" customWidth="1"/>
    <col min="40" max="41" width="26.75" style="5" customWidth="1"/>
    <col min="42" max="42" width="44" style="5" customWidth="1"/>
    <col min="43" max="43" width="26.75" style="5" customWidth="1"/>
    <col min="44" max="44" width="28.875" style="5" customWidth="1"/>
    <col min="45" max="48" width="26.75" style="5" customWidth="1"/>
    <col min="49" max="49" width="38.75" style="5" customWidth="1"/>
    <col min="50" max="51" width="65.125" style="5" customWidth="1"/>
    <col min="52" max="52" width="65.125" style="5" hidden="1" customWidth="1"/>
    <col min="53" max="53" width="65.125" style="5" customWidth="1"/>
    <col min="54" max="54" width="45.5" style="5" customWidth="1"/>
    <col min="55" max="55" width="65.125" style="5" customWidth="1"/>
    <col min="56" max="56" width="9.875" style="5" customWidth="1"/>
    <col min="57" max="57" width="28.25" style="5" customWidth="1"/>
    <col min="58" max="58" width="26" style="5" customWidth="1"/>
    <col min="59" max="59" width="37" style="5" hidden="1" customWidth="1"/>
    <col min="60" max="60" width="26" style="5" hidden="1" customWidth="1"/>
    <col min="61" max="61" width="32" style="5" hidden="1" customWidth="1"/>
    <col min="62" max="62" width="36.375" style="5" hidden="1" customWidth="1"/>
    <col min="63" max="63" width="26.625" style="5" hidden="1" customWidth="1"/>
    <col min="64" max="64" width="28.25" style="5" hidden="1" customWidth="1"/>
    <col min="65" max="65" width="27.625" style="5" hidden="1" customWidth="1"/>
    <col min="66" max="66" width="32" style="5" hidden="1" customWidth="1"/>
    <col min="67" max="72" width="65.125" style="5" hidden="1" customWidth="1"/>
    <col min="73" max="73" width="9" style="5" customWidth="1"/>
    <col min="74" max="74" width="22.75" style="5" customWidth="1"/>
    <col min="75" max="75" width="37.25" style="5" customWidth="1"/>
    <col min="76" max="76" width="35.5" style="5" hidden="1" customWidth="1"/>
    <col min="77" max="77" width="28.625" style="5" hidden="1" customWidth="1"/>
    <col min="78" max="78" width="36.25" style="5" hidden="1" customWidth="1"/>
    <col min="79" max="80" width="27.125" style="5" hidden="1" customWidth="1"/>
    <col min="81" max="81" width="27.125" style="14" hidden="1" customWidth="1"/>
    <col min="82" max="83" width="26.875" style="5" hidden="1" customWidth="1"/>
    <col min="84" max="88" width="65.125" style="5" hidden="1" customWidth="1"/>
    <col min="89" max="89" width="86.25" style="5" hidden="1" customWidth="1"/>
    <col min="90" max="91" width="9" style="5" customWidth="1"/>
    <col min="92" max="16384" width="9" style="5" hidden="1"/>
  </cols>
  <sheetData>
    <row r="1" spans="1:89" ht="60">
      <c r="X1" s="206" t="s">
        <v>33</v>
      </c>
      <c r="Y1" s="207"/>
      <c r="Z1" s="207"/>
      <c r="AA1" s="208"/>
      <c r="AN1" s="210" t="s">
        <v>34</v>
      </c>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row>
    <row r="2" spans="1:89" ht="60">
      <c r="X2" s="209"/>
      <c r="Y2" s="210"/>
      <c r="Z2" s="210"/>
      <c r="AA2" s="211"/>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row>
    <row r="3" spans="1:89" ht="60" customHeight="1">
      <c r="X3" s="212"/>
      <c r="Y3" s="213"/>
      <c r="Z3" s="213"/>
      <c r="AA3" s="214"/>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row>
    <row r="4" spans="1:89" s="4" customFormat="1" ht="84.6" customHeight="1">
      <c r="A4" s="248" t="s">
        <v>35</v>
      </c>
      <c r="B4" s="248"/>
      <c r="C4" s="248"/>
      <c r="D4" s="248"/>
      <c r="E4" s="248"/>
      <c r="F4" s="248"/>
      <c r="G4" s="248"/>
      <c r="H4" s="9"/>
      <c r="I4" s="9"/>
      <c r="J4" s="9"/>
      <c r="K4" s="9"/>
      <c r="L4" s="9"/>
      <c r="M4" s="9"/>
      <c r="N4" s="9"/>
      <c r="O4" s="9"/>
      <c r="P4" s="9"/>
      <c r="Q4" s="9"/>
      <c r="R4" s="9"/>
      <c r="S4" s="9"/>
      <c r="T4" s="9"/>
      <c r="U4" s="9"/>
      <c r="V4" s="9"/>
      <c r="W4" s="9"/>
      <c r="X4" s="9"/>
      <c r="Y4" s="9"/>
      <c r="Z4" s="9"/>
      <c r="AA4" s="9"/>
      <c r="AB4" s="9"/>
      <c r="AC4" s="9"/>
      <c r="AD4" s="9"/>
      <c r="AE4" s="9"/>
      <c r="AF4" s="9"/>
      <c r="AG4" s="23"/>
      <c r="AH4" s="23"/>
      <c r="AI4" s="8"/>
      <c r="AJ4" s="8"/>
      <c r="AK4" s="8"/>
      <c r="AL4" s="8"/>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CC4" s="14"/>
    </row>
    <row r="5" spans="1:89" s="4" customFormat="1" ht="60">
      <c r="A5" s="90"/>
      <c r="E5" s="7"/>
      <c r="F5" s="90"/>
      <c r="G5" s="90"/>
      <c r="H5" s="14"/>
      <c r="I5" s="14"/>
      <c r="J5" s="14"/>
      <c r="K5" s="14"/>
      <c r="L5" s="14"/>
      <c r="M5" s="14"/>
      <c r="N5" s="14"/>
      <c r="O5" s="14"/>
      <c r="P5" s="14"/>
      <c r="Q5" s="14"/>
      <c r="R5" s="14"/>
      <c r="S5" s="14"/>
      <c r="T5" s="14"/>
      <c r="U5" s="14"/>
      <c r="V5" s="14"/>
      <c r="W5" s="14"/>
      <c r="X5" s="14"/>
      <c r="Y5" s="14"/>
      <c r="Z5" s="14"/>
      <c r="AA5" s="14"/>
      <c r="AB5" s="14"/>
      <c r="AC5" s="14"/>
      <c r="AD5" s="14"/>
      <c r="AE5" s="14"/>
      <c r="AF5" s="14"/>
      <c r="AG5" s="22"/>
      <c r="AH5" s="22"/>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CC5" s="14"/>
    </row>
    <row r="6" spans="1:89" s="4" customFormat="1" ht="60">
      <c r="A6" s="215" t="s">
        <v>36</v>
      </c>
      <c r="B6" s="215"/>
      <c r="C6" s="215"/>
      <c r="D6" s="216" t="s">
        <v>37</v>
      </c>
      <c r="E6" s="216"/>
      <c r="F6" s="90"/>
      <c r="G6" s="90"/>
      <c r="H6" s="14"/>
      <c r="I6" s="14"/>
      <c r="J6" s="14"/>
      <c r="K6" s="14"/>
      <c r="L6" s="14"/>
      <c r="M6" s="14"/>
      <c r="N6" s="14"/>
      <c r="O6" s="14"/>
      <c r="P6" s="14"/>
      <c r="Q6" s="14"/>
      <c r="R6" s="14"/>
      <c r="S6" s="14"/>
      <c r="T6" s="14"/>
      <c r="U6" s="14"/>
      <c r="V6" s="14"/>
      <c r="W6" s="14"/>
      <c r="X6" s="14"/>
      <c r="Y6" s="14"/>
      <c r="Z6" s="14"/>
      <c r="AA6" s="14"/>
      <c r="AB6" s="9"/>
      <c r="AC6" s="9"/>
      <c r="AD6" s="9"/>
      <c r="AE6" s="9"/>
      <c r="AF6" s="9"/>
      <c r="AG6" s="23"/>
      <c r="AH6" s="23"/>
      <c r="AI6" s="3"/>
      <c r="AJ6" s="3"/>
      <c r="AK6" s="3"/>
      <c r="AL6" s="3"/>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CC6" s="14"/>
    </row>
    <row r="7" spans="1:89" s="28" customFormat="1" ht="258" customHeight="1">
      <c r="A7" s="97"/>
      <c r="B7" s="26"/>
      <c r="C7" s="26"/>
      <c r="D7" s="27"/>
      <c r="E7" s="27"/>
      <c r="F7" s="90"/>
      <c r="G7" s="90"/>
      <c r="H7" s="29" t="s">
        <v>38</v>
      </c>
      <c r="I7" s="29"/>
      <c r="J7" s="29"/>
      <c r="K7" s="29"/>
      <c r="L7" s="29"/>
      <c r="M7" s="29"/>
      <c r="N7" s="29"/>
      <c r="O7" s="29"/>
      <c r="P7" s="29"/>
      <c r="Q7" s="139" t="s">
        <v>39</v>
      </c>
      <c r="R7" s="139" t="s">
        <v>40</v>
      </c>
      <c r="S7" s="139" t="s">
        <v>41</v>
      </c>
      <c r="T7" s="249" t="s">
        <v>42</v>
      </c>
      <c r="U7" s="250"/>
      <c r="V7" s="250"/>
      <c r="W7" s="250"/>
      <c r="X7" s="250"/>
      <c r="Y7" s="250"/>
      <c r="Z7" s="250"/>
      <c r="AA7" s="250"/>
      <c r="AB7" s="138"/>
      <c r="AC7" s="138"/>
      <c r="AD7" s="168"/>
      <c r="AE7" s="141"/>
      <c r="AF7" s="141"/>
      <c r="AG7" s="168"/>
      <c r="AH7" s="168"/>
      <c r="AI7" s="138"/>
      <c r="AJ7" s="138"/>
      <c r="AK7" s="138"/>
      <c r="AL7" s="138"/>
      <c r="AN7" s="4"/>
      <c r="AO7" s="4"/>
      <c r="AP7" s="140" t="s">
        <v>43</v>
      </c>
      <c r="AQ7" s="142"/>
      <c r="AR7" s="142"/>
      <c r="AS7" s="143" t="s">
        <v>44</v>
      </c>
      <c r="AT7" s="142"/>
      <c r="AU7" s="143" t="s">
        <v>44</v>
      </c>
      <c r="AV7" s="142"/>
      <c r="AW7" s="142"/>
      <c r="AX7" s="140" t="s">
        <v>45</v>
      </c>
      <c r="AY7" s="140" t="s">
        <v>46</v>
      </c>
      <c r="AZ7" s="4"/>
      <c r="BA7" s="137"/>
      <c r="BB7" s="137"/>
      <c r="BC7" s="136"/>
      <c r="BE7" s="36" t="s">
        <v>47</v>
      </c>
      <c r="BF7" s="36"/>
      <c r="BG7" s="140" t="s">
        <v>43</v>
      </c>
      <c r="BH7" s="36"/>
      <c r="BI7" s="36"/>
      <c r="BJ7" s="143" t="s">
        <v>44</v>
      </c>
      <c r="BK7" s="142"/>
      <c r="BL7" s="143" t="s">
        <v>44</v>
      </c>
      <c r="BM7" s="36"/>
      <c r="BN7" s="36"/>
      <c r="BO7" s="140" t="s">
        <v>45</v>
      </c>
      <c r="BP7" s="140" t="s">
        <v>46</v>
      </c>
      <c r="BQ7" s="36"/>
      <c r="BR7" s="36"/>
      <c r="BS7" s="36"/>
      <c r="BT7" s="136"/>
      <c r="BU7" s="36"/>
      <c r="BV7" s="36"/>
      <c r="BW7" s="36"/>
      <c r="BX7" s="140" t="s">
        <v>43</v>
      </c>
      <c r="BY7" s="36"/>
      <c r="BZ7" s="36"/>
      <c r="CA7" s="143" t="s">
        <v>44</v>
      </c>
      <c r="CB7" s="142"/>
      <c r="CC7" s="143" t="s">
        <v>44</v>
      </c>
      <c r="CD7" s="36"/>
      <c r="CE7" s="36"/>
      <c r="CF7" s="140" t="s">
        <v>45</v>
      </c>
      <c r="CG7" s="140" t="s">
        <v>46</v>
      </c>
      <c r="CK7" s="136"/>
    </row>
    <row r="8" spans="1:89" s="90" customFormat="1" ht="73.900000000000006" customHeight="1">
      <c r="A8" s="203" t="s">
        <v>48</v>
      </c>
      <c r="B8" s="203" t="s">
        <v>49</v>
      </c>
      <c r="C8" s="203" t="s">
        <v>50</v>
      </c>
      <c r="D8" s="203" t="s">
        <v>51</v>
      </c>
      <c r="E8" s="203" t="s">
        <v>52</v>
      </c>
      <c r="F8" s="203" t="s">
        <v>53</v>
      </c>
      <c r="G8" s="217" t="s">
        <v>54</v>
      </c>
      <c r="H8" s="232" t="s">
        <v>55</v>
      </c>
      <c r="I8" s="233"/>
      <c r="J8" s="233"/>
      <c r="K8" s="233"/>
      <c r="L8" s="233"/>
      <c r="M8" s="233"/>
      <c r="N8" s="233"/>
      <c r="O8" s="233"/>
      <c r="P8" s="233"/>
      <c r="Q8" s="233"/>
      <c r="R8" s="233"/>
      <c r="S8" s="234"/>
      <c r="T8" s="235" t="s">
        <v>56</v>
      </c>
      <c r="U8" s="235"/>
      <c r="V8" s="235"/>
      <c r="W8" s="235"/>
      <c r="X8" s="235"/>
      <c r="Y8" s="235"/>
      <c r="Z8" s="235"/>
      <c r="AA8" s="236"/>
      <c r="AB8" s="245" t="s">
        <v>57</v>
      </c>
      <c r="AC8" s="246"/>
      <c r="AD8" s="246"/>
      <c r="AE8" s="246"/>
      <c r="AF8" s="246"/>
      <c r="AG8" s="246"/>
      <c r="AH8" s="246"/>
      <c r="AI8" s="246"/>
      <c r="AJ8" s="246"/>
      <c r="AK8" s="246"/>
      <c r="AL8" s="247"/>
      <c r="AN8" s="237" t="s">
        <v>58</v>
      </c>
      <c r="AO8" s="238"/>
      <c r="AP8" s="238"/>
      <c r="AQ8" s="238"/>
      <c r="AR8" s="238"/>
      <c r="AS8" s="238"/>
      <c r="AT8" s="238"/>
      <c r="AU8" s="238"/>
      <c r="AV8" s="238"/>
      <c r="AW8" s="238"/>
      <c r="AX8" s="238"/>
      <c r="AY8" s="238"/>
      <c r="AZ8" s="238"/>
      <c r="BA8" s="238"/>
      <c r="BB8" s="238"/>
      <c r="BC8" s="238"/>
      <c r="BE8" s="326" t="s">
        <v>59</v>
      </c>
      <c r="BF8" s="327"/>
      <c r="BG8" s="327"/>
      <c r="BH8" s="327"/>
      <c r="BI8" s="327"/>
      <c r="BJ8" s="327"/>
      <c r="BK8" s="327"/>
      <c r="BL8" s="327"/>
      <c r="BM8" s="327"/>
      <c r="BN8" s="327"/>
      <c r="BO8" s="327"/>
      <c r="BP8" s="327"/>
      <c r="BQ8" s="327"/>
      <c r="BR8" s="327"/>
      <c r="BS8" s="327"/>
      <c r="BT8" s="328"/>
      <c r="BV8" s="326" t="s">
        <v>60</v>
      </c>
      <c r="BW8" s="327"/>
      <c r="BX8" s="327"/>
      <c r="BY8" s="327"/>
      <c r="BZ8" s="327"/>
      <c r="CA8" s="327"/>
      <c r="CB8" s="327"/>
      <c r="CC8" s="327"/>
      <c r="CD8" s="327"/>
      <c r="CE8" s="327"/>
      <c r="CF8" s="327"/>
      <c r="CG8" s="327"/>
      <c r="CH8" s="327"/>
      <c r="CI8" s="327"/>
      <c r="CJ8" s="327"/>
      <c r="CK8" s="328"/>
    </row>
    <row r="9" spans="1:89" s="90" customFormat="1" ht="60.6" customHeight="1" thickBot="1">
      <c r="A9" s="204"/>
      <c r="B9" s="204"/>
      <c r="C9" s="204"/>
      <c r="D9" s="204"/>
      <c r="E9" s="204"/>
      <c r="F9" s="204"/>
      <c r="G9" s="218"/>
      <c r="H9" s="239" t="s">
        <v>61</v>
      </c>
      <c r="I9" s="240"/>
      <c r="J9" s="240"/>
      <c r="K9" s="240"/>
      <c r="L9" s="240"/>
      <c r="M9" s="240"/>
      <c r="N9" s="241"/>
      <c r="O9" s="151"/>
      <c r="P9" s="242" t="s">
        <v>62</v>
      </c>
      <c r="Q9" s="243"/>
      <c r="R9" s="243"/>
      <c r="S9" s="244"/>
      <c r="T9" s="240" t="s">
        <v>61</v>
      </c>
      <c r="U9" s="240"/>
      <c r="V9" s="240"/>
      <c r="W9" s="240"/>
      <c r="X9" s="242" t="s">
        <v>62</v>
      </c>
      <c r="Y9" s="243"/>
      <c r="Z9" s="243"/>
      <c r="AA9" s="244"/>
      <c r="AB9" s="245"/>
      <c r="AC9" s="246"/>
      <c r="AD9" s="246"/>
      <c r="AE9" s="246"/>
      <c r="AF9" s="246"/>
      <c r="AG9" s="246"/>
      <c r="AH9" s="246"/>
      <c r="AI9" s="246"/>
      <c r="AJ9" s="246"/>
      <c r="AK9" s="246"/>
      <c r="AL9" s="247"/>
      <c r="AN9" s="220" t="s">
        <v>63</v>
      </c>
      <c r="AO9" s="221"/>
      <c r="AP9" s="221"/>
      <c r="AQ9" s="221"/>
      <c r="AR9" s="222"/>
      <c r="AS9" s="223" t="s">
        <v>64</v>
      </c>
      <c r="AT9" s="224"/>
      <c r="AU9" s="224"/>
      <c r="AV9" s="224"/>
      <c r="AW9" s="225"/>
      <c r="AX9" s="226" t="s">
        <v>65</v>
      </c>
      <c r="AY9" s="228" t="s">
        <v>66</v>
      </c>
      <c r="AZ9" s="230" t="s">
        <v>67</v>
      </c>
      <c r="BA9" s="230" t="s">
        <v>68</v>
      </c>
      <c r="BB9" s="230" t="s">
        <v>69</v>
      </c>
      <c r="BC9" s="230" t="s">
        <v>70</v>
      </c>
      <c r="BE9" s="220" t="s">
        <v>63</v>
      </c>
      <c r="BF9" s="221"/>
      <c r="BG9" s="221"/>
      <c r="BH9" s="221"/>
      <c r="BI9" s="222"/>
      <c r="BJ9" s="223" t="s">
        <v>64</v>
      </c>
      <c r="BK9" s="224"/>
      <c r="BL9" s="224"/>
      <c r="BM9" s="224"/>
      <c r="BN9" s="225"/>
      <c r="BO9" s="226" t="s">
        <v>65</v>
      </c>
      <c r="BP9" s="228" t="s">
        <v>66</v>
      </c>
      <c r="BQ9" s="230" t="s">
        <v>67</v>
      </c>
      <c r="BR9" s="230" t="s">
        <v>68</v>
      </c>
      <c r="BS9" s="230" t="s">
        <v>69</v>
      </c>
      <c r="BT9" s="230" t="s">
        <v>70</v>
      </c>
      <c r="BV9" s="220" t="s">
        <v>63</v>
      </c>
      <c r="BW9" s="221"/>
      <c r="BX9" s="221"/>
      <c r="BY9" s="221"/>
      <c r="BZ9" s="96"/>
      <c r="CA9" s="251" t="s">
        <v>64</v>
      </c>
      <c r="CB9" s="252"/>
      <c r="CC9" s="252"/>
      <c r="CD9" s="252"/>
      <c r="CE9" s="253"/>
      <c r="CF9" s="226" t="s">
        <v>65</v>
      </c>
      <c r="CG9" s="228" t="s">
        <v>66</v>
      </c>
      <c r="CH9" s="230" t="s">
        <v>67</v>
      </c>
      <c r="CI9" s="230" t="s">
        <v>68</v>
      </c>
      <c r="CJ9" s="230" t="s">
        <v>69</v>
      </c>
      <c r="CK9" s="230" t="s">
        <v>70</v>
      </c>
    </row>
    <row r="10" spans="1:89" s="90" customFormat="1" ht="105.75">
      <c r="A10" s="205"/>
      <c r="B10" s="205"/>
      <c r="C10" s="205"/>
      <c r="D10" s="205"/>
      <c r="E10" s="205"/>
      <c r="F10" s="205"/>
      <c r="G10" s="219"/>
      <c r="H10" s="112" t="s">
        <v>71</v>
      </c>
      <c r="I10" s="115"/>
      <c r="J10" s="113" t="s">
        <v>72</v>
      </c>
      <c r="K10" s="113"/>
      <c r="L10" s="113" t="s">
        <v>73</v>
      </c>
      <c r="M10" s="113"/>
      <c r="N10" s="113" t="s">
        <v>74</v>
      </c>
      <c r="O10" s="113"/>
      <c r="P10" s="113" t="s">
        <v>71</v>
      </c>
      <c r="Q10" s="113" t="s">
        <v>72</v>
      </c>
      <c r="R10" s="113" t="s">
        <v>73</v>
      </c>
      <c r="S10" s="114" t="s">
        <v>74</v>
      </c>
      <c r="T10" s="115" t="s">
        <v>71</v>
      </c>
      <c r="U10" s="113" t="s">
        <v>72</v>
      </c>
      <c r="V10" s="113" t="s">
        <v>73</v>
      </c>
      <c r="W10" s="113" t="s">
        <v>74</v>
      </c>
      <c r="X10" s="113" t="s">
        <v>71</v>
      </c>
      <c r="Y10" s="113" t="s">
        <v>72</v>
      </c>
      <c r="Z10" s="113" t="s">
        <v>73</v>
      </c>
      <c r="AA10" s="114" t="s">
        <v>74</v>
      </c>
      <c r="AB10" s="117" t="s">
        <v>75</v>
      </c>
      <c r="AC10" s="117" t="s">
        <v>76</v>
      </c>
      <c r="AD10" s="93" t="s">
        <v>77</v>
      </c>
      <c r="AE10" s="117" t="s">
        <v>76</v>
      </c>
      <c r="AF10" s="118" t="s">
        <v>78</v>
      </c>
      <c r="AG10" s="119" t="s">
        <v>65</v>
      </c>
      <c r="AH10" s="119" t="s">
        <v>66</v>
      </c>
      <c r="AI10" s="113" t="s">
        <v>67</v>
      </c>
      <c r="AJ10" s="116" t="s">
        <v>68</v>
      </c>
      <c r="AK10" s="114" t="s">
        <v>69</v>
      </c>
      <c r="AL10" s="116" t="s">
        <v>70</v>
      </c>
      <c r="AN10" s="91" t="s">
        <v>75</v>
      </c>
      <c r="AO10" s="92" t="s">
        <v>76</v>
      </c>
      <c r="AP10" s="93" t="s">
        <v>77</v>
      </c>
      <c r="AQ10" s="92" t="s">
        <v>76</v>
      </c>
      <c r="AR10" s="94" t="s">
        <v>78</v>
      </c>
      <c r="AS10" s="91" t="s">
        <v>75</v>
      </c>
      <c r="AT10" s="92" t="s">
        <v>76</v>
      </c>
      <c r="AU10" s="92" t="s">
        <v>77</v>
      </c>
      <c r="AV10" s="95" t="s">
        <v>76</v>
      </c>
      <c r="AW10" s="94" t="s">
        <v>78</v>
      </c>
      <c r="AX10" s="227"/>
      <c r="AY10" s="229"/>
      <c r="AZ10" s="231"/>
      <c r="BA10" s="231"/>
      <c r="BB10" s="231"/>
      <c r="BC10" s="231"/>
      <c r="BE10" s="91" t="s">
        <v>75</v>
      </c>
      <c r="BF10" s="92" t="s">
        <v>76</v>
      </c>
      <c r="BG10" s="93" t="s">
        <v>77</v>
      </c>
      <c r="BH10" s="92" t="s">
        <v>76</v>
      </c>
      <c r="BI10" s="94" t="s">
        <v>78</v>
      </c>
      <c r="BJ10" s="91" t="s">
        <v>75</v>
      </c>
      <c r="BK10" s="92" t="s">
        <v>76</v>
      </c>
      <c r="BL10" s="92" t="s">
        <v>77</v>
      </c>
      <c r="BM10" s="95" t="s">
        <v>76</v>
      </c>
      <c r="BN10" s="94" t="s">
        <v>78</v>
      </c>
      <c r="BO10" s="227"/>
      <c r="BP10" s="229"/>
      <c r="BQ10" s="231"/>
      <c r="BR10" s="231"/>
      <c r="BS10" s="231"/>
      <c r="BT10" s="231"/>
      <c r="BV10" s="120" t="s">
        <v>75</v>
      </c>
      <c r="BW10" s="117" t="s">
        <v>76</v>
      </c>
      <c r="BX10" s="93" t="s">
        <v>77</v>
      </c>
      <c r="BY10" s="117" t="s">
        <v>76</v>
      </c>
      <c r="BZ10" s="94" t="s">
        <v>78</v>
      </c>
      <c r="CA10" s="120" t="s">
        <v>75</v>
      </c>
      <c r="CB10" s="117" t="s">
        <v>76</v>
      </c>
      <c r="CC10" s="117" t="s">
        <v>77</v>
      </c>
      <c r="CD10" s="117" t="s">
        <v>76</v>
      </c>
      <c r="CE10" s="94" t="s">
        <v>78</v>
      </c>
      <c r="CF10" s="227"/>
      <c r="CG10" s="229"/>
      <c r="CH10" s="231"/>
      <c r="CI10" s="231"/>
      <c r="CJ10" s="231"/>
      <c r="CK10" s="231"/>
    </row>
    <row r="11" spans="1:89" s="4" customFormat="1" ht="105.75">
      <c r="A11" s="174" t="s">
        <v>79</v>
      </c>
      <c r="B11" s="288">
        <v>1</v>
      </c>
      <c r="C11" s="289" t="s">
        <v>80</v>
      </c>
      <c r="D11" s="290" t="s">
        <v>81</v>
      </c>
      <c r="E11" s="100" t="s">
        <v>82</v>
      </c>
      <c r="F11" s="264" t="s">
        <v>83</v>
      </c>
      <c r="G11" s="103" t="s">
        <v>84</v>
      </c>
      <c r="H11" s="109"/>
      <c r="I11" s="110"/>
      <c r="J11" s="110"/>
      <c r="K11" s="110"/>
      <c r="L11" s="111"/>
      <c r="M11" s="110"/>
      <c r="N11" s="76">
        <v>481483</v>
      </c>
      <c r="O11" s="162"/>
      <c r="P11" s="272"/>
      <c r="Q11" s="273"/>
      <c r="R11" s="274"/>
      <c r="S11" s="76">
        <v>481483</v>
      </c>
      <c r="T11" s="273"/>
      <c r="U11" s="273"/>
      <c r="V11" s="274"/>
      <c r="W11" s="278" t="s">
        <v>85</v>
      </c>
      <c r="X11" s="280"/>
      <c r="Y11" s="281"/>
      <c r="Z11" s="282"/>
      <c r="AA11" s="286" t="s">
        <v>85</v>
      </c>
      <c r="AB11" s="80"/>
      <c r="AC11" s="81"/>
      <c r="AD11" s="81"/>
      <c r="AE11" s="81"/>
      <c r="AF11" s="81"/>
      <c r="AG11" s="24"/>
      <c r="AH11" s="24"/>
      <c r="AI11" s="149">
        <v>481483</v>
      </c>
      <c r="AJ11" s="51"/>
      <c r="AK11" s="51"/>
      <c r="AL11" s="51"/>
      <c r="AN11" s="34"/>
      <c r="AO11" s="10"/>
      <c r="AP11" s="10"/>
      <c r="AQ11" s="10"/>
      <c r="AR11" s="10"/>
      <c r="AS11" s="10"/>
      <c r="AT11" s="10"/>
      <c r="AU11" s="10"/>
      <c r="AV11" s="10"/>
      <c r="AW11" s="10"/>
      <c r="AX11" s="10"/>
      <c r="AY11" s="10"/>
      <c r="AZ11" s="133"/>
      <c r="BA11" s="52"/>
      <c r="BB11" s="52"/>
      <c r="BC11" s="11"/>
      <c r="BE11" s="40"/>
      <c r="BF11" s="41"/>
      <c r="BG11" s="41"/>
      <c r="BH11" s="41"/>
      <c r="BI11" s="41"/>
      <c r="BJ11" s="41"/>
      <c r="BK11" s="41"/>
      <c r="BL11" s="41"/>
      <c r="BM11" s="41"/>
      <c r="BN11" s="41"/>
      <c r="BO11" s="41"/>
      <c r="BP11" s="41"/>
      <c r="BQ11" s="50"/>
      <c r="BR11" s="51"/>
      <c r="BS11" s="55"/>
      <c r="BT11" s="11"/>
      <c r="BU11" s="14"/>
      <c r="BV11" s="148">
        <f>S11</f>
        <v>481483</v>
      </c>
      <c r="BW11" s="266">
        <f>IFERROR(((BV11/BV12)-1),"")</f>
        <v>-3.4347554897725452E-2</v>
      </c>
      <c r="BX11" s="37"/>
      <c r="BY11" s="266" t="str">
        <f>IFERROR(((BX11/BX12)-1),"")</f>
        <v/>
      </c>
      <c r="BZ11" s="268">
        <f t="shared" ref="BZ11" si="0">IFERROR(BY11/BW11,0)</f>
        <v>0</v>
      </c>
      <c r="CA11" s="38">
        <f>BV11</f>
        <v>481483</v>
      </c>
      <c r="CB11" s="266">
        <f>IFERROR(((CA11/CA12)-1),"")</f>
        <v>-3.4347554897725452E-2</v>
      </c>
      <c r="CC11" s="39">
        <f>BX11</f>
        <v>0</v>
      </c>
      <c r="CD11" s="270" t="str">
        <f>IFERROR(((CC11/CC12)-1),"")</f>
        <v/>
      </c>
      <c r="CE11" s="254">
        <f t="shared" ref="CE11" si="1">IFERROR(CD11/CB11,0)</f>
        <v>0</v>
      </c>
      <c r="CF11" s="256"/>
      <c r="CG11" s="258"/>
      <c r="CH11" s="50"/>
      <c r="CI11" s="51"/>
      <c r="CJ11" s="55"/>
      <c r="CK11" s="11"/>
    </row>
    <row r="12" spans="1:89" s="4" customFormat="1" ht="105.75">
      <c r="A12" s="175"/>
      <c r="B12" s="261"/>
      <c r="C12" s="263"/>
      <c r="D12" s="181"/>
      <c r="E12" s="101" t="s">
        <v>86</v>
      </c>
      <c r="F12" s="265"/>
      <c r="G12" s="104" t="s">
        <v>87</v>
      </c>
      <c r="H12" s="72"/>
      <c r="I12" s="73"/>
      <c r="J12" s="73"/>
      <c r="K12" s="73"/>
      <c r="L12" s="74"/>
      <c r="M12" s="73"/>
      <c r="N12" s="75">
        <v>498609</v>
      </c>
      <c r="O12" s="163"/>
      <c r="P12" s="275"/>
      <c r="Q12" s="276"/>
      <c r="R12" s="277"/>
      <c r="S12" s="75">
        <v>498609</v>
      </c>
      <c r="T12" s="276"/>
      <c r="U12" s="276"/>
      <c r="V12" s="277"/>
      <c r="W12" s="279"/>
      <c r="X12" s="283"/>
      <c r="Y12" s="284"/>
      <c r="Z12" s="285"/>
      <c r="AA12" s="287"/>
      <c r="AB12" s="82"/>
      <c r="AC12" s="83"/>
      <c r="AD12" s="83"/>
      <c r="AE12" s="83"/>
      <c r="AF12" s="83"/>
      <c r="AG12" s="25"/>
      <c r="AH12" s="25"/>
      <c r="AI12" s="150">
        <v>498609</v>
      </c>
      <c r="AJ12" s="52"/>
      <c r="AK12" s="52"/>
      <c r="AL12" s="52"/>
      <c r="AN12" s="35"/>
      <c r="AO12" s="12"/>
      <c r="AP12" s="12"/>
      <c r="AQ12" s="12"/>
      <c r="AR12" s="12"/>
      <c r="AS12" s="12"/>
      <c r="AT12" s="12"/>
      <c r="AU12" s="12"/>
      <c r="AV12" s="12"/>
      <c r="AW12" s="12"/>
      <c r="AX12" s="12"/>
      <c r="AY12" s="12"/>
      <c r="AZ12" s="133"/>
      <c r="BA12" s="51"/>
      <c r="BB12" s="51"/>
      <c r="BC12" s="13"/>
      <c r="BE12" s="17"/>
      <c r="BF12" s="18"/>
      <c r="BG12" s="18"/>
      <c r="BH12" s="18"/>
      <c r="BI12" s="18"/>
      <c r="BJ12" s="18"/>
      <c r="BK12" s="18"/>
      <c r="BL12" s="18"/>
      <c r="BM12" s="18"/>
      <c r="BN12" s="18"/>
      <c r="BO12" s="18"/>
      <c r="BP12" s="18"/>
      <c r="BQ12" s="45"/>
      <c r="BR12" s="52"/>
      <c r="BS12" s="52"/>
      <c r="BT12" s="13"/>
      <c r="BU12" s="14"/>
      <c r="BV12" s="147">
        <f>S12</f>
        <v>498609</v>
      </c>
      <c r="BW12" s="267"/>
      <c r="BX12" s="20"/>
      <c r="BY12" s="267"/>
      <c r="BZ12" s="269"/>
      <c r="CA12" s="32">
        <f>BV12</f>
        <v>498609</v>
      </c>
      <c r="CB12" s="267"/>
      <c r="CC12" s="33">
        <f>BX12</f>
        <v>0</v>
      </c>
      <c r="CD12" s="271"/>
      <c r="CE12" s="255"/>
      <c r="CF12" s="257"/>
      <c r="CG12" s="259"/>
      <c r="CH12" s="45"/>
      <c r="CI12" s="52"/>
      <c r="CJ12" s="52"/>
      <c r="CK12" s="13"/>
    </row>
    <row r="13" spans="1:89" s="4" customFormat="1" ht="105.75">
      <c r="A13" s="173" t="s">
        <v>88</v>
      </c>
      <c r="B13" s="260">
        <v>2</v>
      </c>
      <c r="C13" s="262" t="s">
        <v>89</v>
      </c>
      <c r="D13" s="180" t="s">
        <v>90</v>
      </c>
      <c r="E13" s="102" t="s">
        <v>91</v>
      </c>
      <c r="F13" s="264" t="s">
        <v>83</v>
      </c>
      <c r="G13" s="103" t="s">
        <v>84</v>
      </c>
      <c r="H13" s="297"/>
      <c r="I13" s="273"/>
      <c r="J13" s="273"/>
      <c r="K13" s="273"/>
      <c r="L13" s="274"/>
      <c r="M13" s="152"/>
      <c r="N13" s="76">
        <v>2050</v>
      </c>
      <c r="O13" s="162"/>
      <c r="P13" s="272"/>
      <c r="Q13" s="273"/>
      <c r="R13" s="274"/>
      <c r="S13" s="76">
        <v>2050</v>
      </c>
      <c r="T13" s="273"/>
      <c r="U13" s="273"/>
      <c r="V13" s="274"/>
      <c r="W13" s="278" t="s">
        <v>85</v>
      </c>
      <c r="X13" s="280"/>
      <c r="Y13" s="281"/>
      <c r="Z13" s="282"/>
      <c r="AA13" s="286" t="s">
        <v>85</v>
      </c>
      <c r="AB13" s="80"/>
      <c r="AC13" s="81"/>
      <c r="AD13" s="81"/>
      <c r="AE13" s="81"/>
      <c r="AF13" s="81"/>
      <c r="AG13" s="24"/>
      <c r="AH13" s="24"/>
      <c r="AI13" s="149">
        <v>2050</v>
      </c>
      <c r="AJ13" s="51"/>
      <c r="AK13" s="51"/>
      <c r="AL13" s="51"/>
      <c r="AN13" s="34"/>
      <c r="AO13" s="10"/>
      <c r="AP13" s="10"/>
      <c r="AQ13" s="10"/>
      <c r="AR13" s="10"/>
      <c r="AS13" s="10"/>
      <c r="AT13" s="10"/>
      <c r="AU13" s="10"/>
      <c r="AV13" s="10"/>
      <c r="AW13" s="10"/>
      <c r="AX13" s="10"/>
      <c r="AY13" s="10"/>
      <c r="AZ13" s="134"/>
      <c r="BA13" s="52"/>
      <c r="BB13" s="52"/>
      <c r="BC13" s="11"/>
      <c r="BE13" s="15"/>
      <c r="BF13" s="16"/>
      <c r="BG13" s="16"/>
      <c r="BH13" s="16"/>
      <c r="BI13" s="16"/>
      <c r="BJ13" s="16"/>
      <c r="BK13" s="16"/>
      <c r="BL13" s="16"/>
      <c r="BM13" s="16"/>
      <c r="BN13" s="16"/>
      <c r="BO13" s="16"/>
      <c r="BP13" s="16"/>
      <c r="BQ13" s="50"/>
      <c r="BR13" s="51"/>
      <c r="BS13" s="51"/>
      <c r="BT13" s="11"/>
      <c r="BU13" s="14"/>
      <c r="BV13" s="146">
        <f>S13</f>
        <v>2050</v>
      </c>
      <c r="BW13" s="295">
        <f>IFERROR((BV13/BV14),"")</f>
        <v>5.2038381479413108E-2</v>
      </c>
      <c r="BX13" s="19"/>
      <c r="BY13" s="295" t="str">
        <f t="shared" ref="BY13" si="2">IFERROR((BX13/BX14),"")</f>
        <v/>
      </c>
      <c r="BZ13" s="269">
        <f t="shared" ref="BZ13" si="3">IFERROR(BY13/BW13,0)</f>
        <v>0</v>
      </c>
      <c r="CA13" s="30">
        <f t="shared" ref="CA13:CA18" si="4">BV13</f>
        <v>2050</v>
      </c>
      <c r="CB13" s="295">
        <f>IFERROR((CA13/CA14),"")</f>
        <v>5.2038381479413108E-2</v>
      </c>
      <c r="CC13" s="31">
        <f t="shared" ref="CC13:CC18" si="5">BX13</f>
        <v>0</v>
      </c>
      <c r="CD13" s="291" t="str">
        <f t="shared" ref="CD13" si="6">IFERROR((CC13/CC14),"")</f>
        <v/>
      </c>
      <c r="CE13" s="255">
        <f t="shared" ref="CE13" si="7">IFERROR(CD13/CB13,0)</f>
        <v>0</v>
      </c>
      <c r="CF13" s="293"/>
      <c r="CG13" s="294"/>
      <c r="CH13" s="50"/>
      <c r="CI13" s="51"/>
      <c r="CJ13" s="51"/>
      <c r="CK13" s="11"/>
    </row>
    <row r="14" spans="1:89" s="4" customFormat="1" ht="105.75">
      <c r="A14" s="174"/>
      <c r="B14" s="261"/>
      <c r="C14" s="263"/>
      <c r="D14" s="181"/>
      <c r="E14" s="101" t="s">
        <v>92</v>
      </c>
      <c r="F14" s="265"/>
      <c r="G14" s="104" t="s">
        <v>87</v>
      </c>
      <c r="H14" s="298"/>
      <c r="I14" s="276"/>
      <c r="J14" s="276"/>
      <c r="K14" s="276"/>
      <c r="L14" s="277"/>
      <c r="M14" s="153"/>
      <c r="N14" s="75">
        <v>39394</v>
      </c>
      <c r="O14" s="163"/>
      <c r="P14" s="275"/>
      <c r="Q14" s="276"/>
      <c r="R14" s="277"/>
      <c r="S14" s="75">
        <v>39394</v>
      </c>
      <c r="T14" s="276"/>
      <c r="U14" s="276"/>
      <c r="V14" s="277"/>
      <c r="W14" s="279"/>
      <c r="X14" s="283"/>
      <c r="Y14" s="284"/>
      <c r="Z14" s="285"/>
      <c r="AA14" s="287"/>
      <c r="AB14" s="82"/>
      <c r="AC14" s="83"/>
      <c r="AD14" s="83"/>
      <c r="AE14" s="83"/>
      <c r="AF14" s="83"/>
      <c r="AG14" s="25"/>
      <c r="AH14" s="25"/>
      <c r="AI14" s="150">
        <v>39394</v>
      </c>
      <c r="AJ14" s="52"/>
      <c r="AK14" s="52"/>
      <c r="AL14" s="52"/>
      <c r="AN14" s="35"/>
      <c r="AO14" s="12"/>
      <c r="AP14" s="12"/>
      <c r="AQ14" s="12"/>
      <c r="AR14" s="12"/>
      <c r="AS14" s="12"/>
      <c r="AT14" s="12"/>
      <c r="AU14" s="12"/>
      <c r="AV14" s="12"/>
      <c r="AW14" s="12"/>
      <c r="AX14" s="12"/>
      <c r="AY14" s="12"/>
      <c r="AZ14" s="133"/>
      <c r="BA14" s="52"/>
      <c r="BB14" s="52"/>
      <c r="BC14" s="13"/>
      <c r="BE14" s="17"/>
      <c r="BF14" s="18"/>
      <c r="BG14" s="18"/>
      <c r="BH14" s="18"/>
      <c r="BI14" s="18"/>
      <c r="BJ14" s="18"/>
      <c r="BK14" s="18"/>
      <c r="BL14" s="18"/>
      <c r="BM14" s="18"/>
      <c r="BN14" s="18"/>
      <c r="BO14" s="18"/>
      <c r="BP14" s="18"/>
      <c r="BQ14" s="45"/>
      <c r="BR14" s="52"/>
      <c r="BS14" s="52"/>
      <c r="BT14" s="13"/>
      <c r="BU14" s="14"/>
      <c r="BV14" s="147">
        <f>S14</f>
        <v>39394</v>
      </c>
      <c r="BW14" s="296"/>
      <c r="BX14" s="20"/>
      <c r="BY14" s="296"/>
      <c r="BZ14" s="269"/>
      <c r="CA14" s="32">
        <f t="shared" si="4"/>
        <v>39394</v>
      </c>
      <c r="CB14" s="296"/>
      <c r="CC14" s="33">
        <f t="shared" si="5"/>
        <v>0</v>
      </c>
      <c r="CD14" s="292"/>
      <c r="CE14" s="255"/>
      <c r="CF14" s="257"/>
      <c r="CG14" s="259"/>
      <c r="CH14" s="45"/>
      <c r="CI14" s="52"/>
      <c r="CJ14" s="52"/>
      <c r="CK14" s="13"/>
    </row>
    <row r="15" spans="1:89" s="4" customFormat="1" ht="105.75">
      <c r="A15" s="174"/>
      <c r="B15" s="260">
        <v>3</v>
      </c>
      <c r="C15" s="262" t="s">
        <v>93</v>
      </c>
      <c r="D15" s="180" t="s">
        <v>94</v>
      </c>
      <c r="E15" s="102" t="s">
        <v>95</v>
      </c>
      <c r="F15" s="264" t="s">
        <v>83</v>
      </c>
      <c r="G15" s="103" t="s">
        <v>84</v>
      </c>
      <c r="H15" s="297"/>
      <c r="I15" s="273"/>
      <c r="J15" s="273"/>
      <c r="K15" s="273"/>
      <c r="L15" s="274"/>
      <c r="M15" s="152"/>
      <c r="N15" s="76">
        <v>9100</v>
      </c>
      <c r="O15" s="162"/>
      <c r="P15" s="272"/>
      <c r="Q15" s="273"/>
      <c r="R15" s="274"/>
      <c r="S15" s="76">
        <v>9100</v>
      </c>
      <c r="T15" s="273"/>
      <c r="U15" s="273"/>
      <c r="V15" s="274"/>
      <c r="W15" s="278" t="s">
        <v>85</v>
      </c>
      <c r="X15" s="280"/>
      <c r="Y15" s="281"/>
      <c r="Z15" s="282"/>
      <c r="AA15" s="286" t="s">
        <v>85</v>
      </c>
      <c r="AB15" s="80"/>
      <c r="AC15" s="81"/>
      <c r="AD15" s="81"/>
      <c r="AE15" s="81"/>
      <c r="AF15" s="81"/>
      <c r="AG15" s="24"/>
      <c r="AH15" s="24"/>
      <c r="AI15" s="149">
        <v>9100</v>
      </c>
      <c r="AJ15" s="51"/>
      <c r="AK15" s="51"/>
      <c r="AL15" s="51"/>
      <c r="AN15" s="34"/>
      <c r="AO15" s="10"/>
      <c r="AP15" s="10"/>
      <c r="AQ15" s="10"/>
      <c r="AR15" s="10"/>
      <c r="AS15" s="10"/>
      <c r="AT15" s="10"/>
      <c r="AU15" s="10"/>
      <c r="AV15" s="10"/>
      <c r="AW15" s="10"/>
      <c r="AX15" s="10"/>
      <c r="AY15" s="10"/>
      <c r="AZ15" s="134"/>
      <c r="BA15" s="52"/>
      <c r="BB15" s="51"/>
      <c r="BC15" s="11"/>
      <c r="BE15" s="15"/>
      <c r="BF15" s="16"/>
      <c r="BG15" s="16"/>
      <c r="BH15" s="16"/>
      <c r="BI15" s="16"/>
      <c r="BJ15" s="16"/>
      <c r="BK15" s="16"/>
      <c r="BL15" s="16"/>
      <c r="BM15" s="16"/>
      <c r="BN15" s="16"/>
      <c r="BO15" s="16"/>
      <c r="BP15" s="16"/>
      <c r="BQ15" s="50"/>
      <c r="BR15" s="51"/>
      <c r="BS15" s="51"/>
      <c r="BT15" s="11"/>
      <c r="BU15" s="14"/>
      <c r="BV15" s="146">
        <f>S15</f>
        <v>9100</v>
      </c>
      <c r="BW15" s="295">
        <f>IFERROR((BV15/BV16),"")</f>
        <v>5.9044900077861409E-2</v>
      </c>
      <c r="BX15" s="19"/>
      <c r="BY15" s="295" t="str">
        <f t="shared" ref="BY15" si="8">IFERROR((BX15/BX16),"")</f>
        <v/>
      </c>
      <c r="BZ15" s="269">
        <f t="shared" ref="BZ15" si="9">IFERROR(BY15/BW15,0)</f>
        <v>0</v>
      </c>
      <c r="CA15" s="30">
        <f t="shared" si="4"/>
        <v>9100</v>
      </c>
      <c r="CB15" s="295">
        <f>IFERROR((CA15/CA16),"")</f>
        <v>5.9044900077861409E-2</v>
      </c>
      <c r="CC15" s="31">
        <f t="shared" si="5"/>
        <v>0</v>
      </c>
      <c r="CD15" s="291" t="str">
        <f t="shared" ref="CD15" si="10">IFERROR((CC15/CC16),"")</f>
        <v/>
      </c>
      <c r="CE15" s="255">
        <f t="shared" ref="CE15" si="11">IFERROR(CD15/CB15,0)</f>
        <v>0</v>
      </c>
      <c r="CF15" s="293"/>
      <c r="CG15" s="294"/>
      <c r="CH15" s="50"/>
      <c r="CI15" s="51"/>
      <c r="CJ15" s="51"/>
      <c r="CK15" s="11"/>
    </row>
    <row r="16" spans="1:89" s="4" customFormat="1" ht="105.75">
      <c r="A16" s="174"/>
      <c r="B16" s="261"/>
      <c r="C16" s="263"/>
      <c r="D16" s="181"/>
      <c r="E16" s="101" t="s">
        <v>96</v>
      </c>
      <c r="F16" s="265"/>
      <c r="G16" s="104" t="s">
        <v>87</v>
      </c>
      <c r="H16" s="298"/>
      <c r="I16" s="276"/>
      <c r="J16" s="276"/>
      <c r="K16" s="276"/>
      <c r="L16" s="277"/>
      <c r="M16" s="153"/>
      <c r="N16" s="75">
        <v>154120</v>
      </c>
      <c r="O16" s="163"/>
      <c r="P16" s="275"/>
      <c r="Q16" s="276"/>
      <c r="R16" s="277"/>
      <c r="S16" s="75">
        <v>154120</v>
      </c>
      <c r="T16" s="276"/>
      <c r="U16" s="276"/>
      <c r="V16" s="277"/>
      <c r="W16" s="279"/>
      <c r="X16" s="283"/>
      <c r="Y16" s="284"/>
      <c r="Z16" s="285"/>
      <c r="AA16" s="287"/>
      <c r="AB16" s="82"/>
      <c r="AC16" s="83"/>
      <c r="AD16" s="83"/>
      <c r="AE16" s="83"/>
      <c r="AF16" s="83"/>
      <c r="AG16" s="25"/>
      <c r="AH16" s="25"/>
      <c r="AI16" s="150">
        <v>154120</v>
      </c>
      <c r="AJ16" s="52"/>
      <c r="AK16" s="52"/>
      <c r="AL16" s="52"/>
      <c r="AN16" s="35"/>
      <c r="AO16" s="12"/>
      <c r="AP16" s="12"/>
      <c r="AQ16" s="12"/>
      <c r="AR16" s="12"/>
      <c r="AS16" s="12"/>
      <c r="AT16" s="12"/>
      <c r="AU16" s="12"/>
      <c r="AV16" s="12"/>
      <c r="AW16" s="12"/>
      <c r="AX16" s="12"/>
      <c r="AY16" s="12"/>
      <c r="AZ16" s="133"/>
      <c r="BA16" s="52"/>
      <c r="BB16" s="52"/>
      <c r="BC16" s="13"/>
      <c r="BE16" s="17"/>
      <c r="BF16" s="18"/>
      <c r="BG16" s="18"/>
      <c r="BH16" s="18"/>
      <c r="BI16" s="18"/>
      <c r="BJ16" s="18"/>
      <c r="BK16" s="18"/>
      <c r="BL16" s="18"/>
      <c r="BM16" s="18"/>
      <c r="BN16" s="18"/>
      <c r="BO16" s="18"/>
      <c r="BP16" s="18"/>
      <c r="BQ16" s="45"/>
      <c r="BR16" s="52"/>
      <c r="BS16" s="52"/>
      <c r="BT16" s="13"/>
      <c r="BU16" s="14"/>
      <c r="BV16" s="147">
        <f>S16</f>
        <v>154120</v>
      </c>
      <c r="BW16" s="296"/>
      <c r="BX16" s="20"/>
      <c r="BY16" s="296"/>
      <c r="BZ16" s="269"/>
      <c r="CA16" s="32">
        <f t="shared" si="4"/>
        <v>154120</v>
      </c>
      <c r="CB16" s="296"/>
      <c r="CC16" s="33">
        <f t="shared" si="5"/>
        <v>0</v>
      </c>
      <c r="CD16" s="292"/>
      <c r="CE16" s="255"/>
      <c r="CF16" s="257"/>
      <c r="CG16" s="259"/>
      <c r="CH16" s="45"/>
      <c r="CI16" s="52"/>
      <c r="CJ16" s="52"/>
      <c r="CK16" s="13"/>
    </row>
    <row r="17" spans="1:89" s="4" customFormat="1" ht="105.75">
      <c r="A17" s="174"/>
      <c r="B17" s="260">
        <v>4</v>
      </c>
      <c r="C17" s="262" t="s">
        <v>97</v>
      </c>
      <c r="D17" s="180" t="s">
        <v>98</v>
      </c>
      <c r="E17" s="102" t="s">
        <v>99</v>
      </c>
      <c r="F17" s="264" t="s">
        <v>83</v>
      </c>
      <c r="G17" s="103" t="s">
        <v>84</v>
      </c>
      <c r="H17" s="297"/>
      <c r="I17" s="273"/>
      <c r="J17" s="273"/>
      <c r="K17" s="273"/>
      <c r="L17" s="274"/>
      <c r="M17" s="152"/>
      <c r="N17" s="76">
        <v>18020</v>
      </c>
      <c r="O17" s="162"/>
      <c r="P17" s="272"/>
      <c r="Q17" s="273"/>
      <c r="R17" s="274"/>
      <c r="S17" s="76">
        <v>18020</v>
      </c>
      <c r="T17" s="273"/>
      <c r="U17" s="273"/>
      <c r="V17" s="274"/>
      <c r="W17" s="278" t="s">
        <v>85</v>
      </c>
      <c r="X17" s="280"/>
      <c r="Y17" s="281"/>
      <c r="Z17" s="282"/>
      <c r="AA17" s="286" t="s">
        <v>85</v>
      </c>
      <c r="AB17" s="80"/>
      <c r="AC17" s="81"/>
      <c r="AD17" s="81"/>
      <c r="AE17" s="81"/>
      <c r="AF17" s="81"/>
      <c r="AG17" s="24"/>
      <c r="AH17" s="24"/>
      <c r="AI17" s="149">
        <v>18020</v>
      </c>
      <c r="AJ17" s="51"/>
      <c r="AK17" s="51"/>
      <c r="AL17" s="51"/>
      <c r="AN17" s="34"/>
      <c r="AO17" s="10"/>
      <c r="AP17" s="10"/>
      <c r="AQ17" s="10"/>
      <c r="AR17" s="10"/>
      <c r="AS17" s="10"/>
      <c r="AT17" s="10"/>
      <c r="AU17" s="10"/>
      <c r="AV17" s="10"/>
      <c r="AW17" s="10"/>
      <c r="AX17" s="10"/>
      <c r="AY17" s="10"/>
      <c r="AZ17" s="135"/>
      <c r="BA17" s="52"/>
      <c r="BB17" s="52"/>
      <c r="BC17" s="11"/>
      <c r="BE17" s="15"/>
      <c r="BF17" s="16"/>
      <c r="BG17" s="16"/>
      <c r="BH17" s="16"/>
      <c r="BI17" s="16"/>
      <c r="BJ17" s="16"/>
      <c r="BK17" s="16"/>
      <c r="BL17" s="16"/>
      <c r="BM17" s="16"/>
      <c r="BN17" s="16"/>
      <c r="BO17" s="16"/>
      <c r="BP17" s="16"/>
      <c r="BQ17" s="50"/>
      <c r="BR17" s="51"/>
      <c r="BS17" s="51"/>
      <c r="BT17" s="11"/>
      <c r="BU17" s="14"/>
      <c r="BV17" s="146">
        <f>S17</f>
        <v>18020</v>
      </c>
      <c r="BW17" s="295">
        <f>IFERROR((BV17/BV18),"")</f>
        <v>5.9063570363329453E-2</v>
      </c>
      <c r="BX17" s="19"/>
      <c r="BY17" s="295" t="str">
        <f t="shared" ref="BY17" si="12">IFERROR((BX17/BX18),"")</f>
        <v/>
      </c>
      <c r="BZ17" s="269">
        <f t="shared" ref="BZ17" si="13">IFERROR(BY17/BW17,0)</f>
        <v>0</v>
      </c>
      <c r="CA17" s="30">
        <f t="shared" si="4"/>
        <v>18020</v>
      </c>
      <c r="CB17" s="295">
        <f>IFERROR((CA17/CA18),"")</f>
        <v>5.9063570363329453E-2</v>
      </c>
      <c r="CC17" s="31">
        <f t="shared" si="5"/>
        <v>0</v>
      </c>
      <c r="CD17" s="291" t="str">
        <f t="shared" ref="CD17" si="14">IFERROR((CC17/CC18),"")</f>
        <v/>
      </c>
      <c r="CE17" s="255">
        <f t="shared" ref="CE17" si="15">IFERROR(CD17/CB17,0)</f>
        <v>0</v>
      </c>
      <c r="CF17" s="293"/>
      <c r="CG17" s="294"/>
      <c r="CH17" s="50"/>
      <c r="CI17" s="51"/>
      <c r="CJ17" s="51"/>
      <c r="CK17" s="11"/>
    </row>
    <row r="18" spans="1:89" s="4" customFormat="1" ht="105.75">
      <c r="A18" s="174"/>
      <c r="B18" s="261"/>
      <c r="C18" s="263"/>
      <c r="D18" s="181"/>
      <c r="E18" s="101" t="s">
        <v>100</v>
      </c>
      <c r="F18" s="265"/>
      <c r="G18" s="104" t="s">
        <v>87</v>
      </c>
      <c r="H18" s="298"/>
      <c r="I18" s="276"/>
      <c r="J18" s="276"/>
      <c r="K18" s="276"/>
      <c r="L18" s="277"/>
      <c r="M18" s="153"/>
      <c r="N18" s="75">
        <v>305095</v>
      </c>
      <c r="O18" s="163"/>
      <c r="P18" s="275"/>
      <c r="Q18" s="276"/>
      <c r="R18" s="277"/>
      <c r="S18" s="75">
        <v>305095</v>
      </c>
      <c r="T18" s="276"/>
      <c r="U18" s="276"/>
      <c r="V18" s="277"/>
      <c r="W18" s="279"/>
      <c r="X18" s="283"/>
      <c r="Y18" s="284"/>
      <c r="Z18" s="285"/>
      <c r="AA18" s="287"/>
      <c r="AB18" s="82"/>
      <c r="AC18" s="83"/>
      <c r="AD18" s="83"/>
      <c r="AE18" s="83"/>
      <c r="AF18" s="83"/>
      <c r="AG18" s="25"/>
      <c r="AH18" s="25"/>
      <c r="AI18" s="150">
        <v>305095</v>
      </c>
      <c r="AJ18" s="52"/>
      <c r="AK18" s="52"/>
      <c r="AL18" s="52"/>
      <c r="AN18" s="35"/>
      <c r="AO18" s="12"/>
      <c r="AP18" s="12"/>
      <c r="AQ18" s="12"/>
      <c r="AR18" s="12"/>
      <c r="AS18" s="12"/>
      <c r="AT18" s="12"/>
      <c r="AU18" s="12"/>
      <c r="AV18" s="12"/>
      <c r="AW18" s="12"/>
      <c r="AY18" s="12"/>
      <c r="AZ18" s="133"/>
      <c r="BA18" s="52"/>
      <c r="BB18" s="52"/>
      <c r="BC18" s="13"/>
      <c r="BE18" s="17"/>
      <c r="BF18" s="18"/>
      <c r="BG18" s="18"/>
      <c r="BH18" s="18"/>
      <c r="BI18" s="18"/>
      <c r="BJ18" s="18"/>
      <c r="BK18" s="18"/>
      <c r="BL18" s="18"/>
      <c r="BM18" s="18"/>
      <c r="BN18" s="18"/>
      <c r="BO18" s="18"/>
      <c r="BP18" s="18"/>
      <c r="BQ18" s="45"/>
      <c r="BR18" s="52"/>
      <c r="BS18" s="52"/>
      <c r="BT18" s="13"/>
      <c r="BU18" s="14"/>
      <c r="BV18" s="147">
        <f>S18</f>
        <v>305095</v>
      </c>
      <c r="BW18" s="296"/>
      <c r="BX18" s="20"/>
      <c r="BY18" s="296"/>
      <c r="BZ18" s="269"/>
      <c r="CA18" s="32">
        <f t="shared" si="4"/>
        <v>305095</v>
      </c>
      <c r="CB18" s="296"/>
      <c r="CC18" s="33">
        <f t="shared" si="5"/>
        <v>0</v>
      </c>
      <c r="CD18" s="292"/>
      <c r="CE18" s="255"/>
      <c r="CF18" s="257"/>
      <c r="CG18" s="259"/>
      <c r="CH18" s="45"/>
      <c r="CI18" s="52"/>
      <c r="CJ18" s="52"/>
      <c r="CK18" s="13"/>
    </row>
    <row r="19" spans="1:89" s="4" customFormat="1" ht="265.5">
      <c r="A19" s="173" t="s">
        <v>101</v>
      </c>
      <c r="B19" s="260">
        <v>5</v>
      </c>
      <c r="C19" s="262" t="s">
        <v>102</v>
      </c>
      <c r="D19" s="180" t="s">
        <v>103</v>
      </c>
      <c r="E19" s="102" t="s">
        <v>104</v>
      </c>
      <c r="F19" s="182" t="s">
        <v>63</v>
      </c>
      <c r="G19" s="105" t="s">
        <v>105</v>
      </c>
      <c r="H19" s="77">
        <v>318</v>
      </c>
      <c r="I19" s="169">
        <f>IFERROR((H19/H20),"")</f>
        <v>0.22083333333333333</v>
      </c>
      <c r="J19" s="68">
        <v>2067</v>
      </c>
      <c r="K19" s="169">
        <f>IFERROR((J19/J20),"")</f>
        <v>0.24006968641114981</v>
      </c>
      <c r="L19" s="68">
        <v>2067</v>
      </c>
      <c r="M19" s="169">
        <f>IFERROR((L19/L20),"")</f>
        <v>0.2224254815452491</v>
      </c>
      <c r="N19" s="68">
        <v>2067</v>
      </c>
      <c r="O19" s="169">
        <f>IFERROR((N19/N20),"")</f>
        <v>0.2657837212292658</v>
      </c>
      <c r="P19" s="84"/>
      <c r="Q19" s="68">
        <v>2067</v>
      </c>
      <c r="R19" s="68">
        <v>2067</v>
      </c>
      <c r="S19" s="68">
        <v>2067</v>
      </c>
      <c r="T19" s="121">
        <f t="shared" ref="T19:T34" si="16">H19</f>
        <v>318</v>
      </c>
      <c r="U19" s="122">
        <f t="shared" ref="U19:U34" si="17">H19+J19</f>
        <v>2385</v>
      </c>
      <c r="V19" s="122">
        <f t="shared" ref="V19:V34" si="18">H19+J19+L19</f>
        <v>4452</v>
      </c>
      <c r="W19" s="123">
        <f t="shared" ref="W19:W34" si="19">H19+J19+L19+N19</f>
        <v>6519</v>
      </c>
      <c r="X19" s="84"/>
      <c r="Y19" s="122">
        <f>H19+Q19</f>
        <v>2385</v>
      </c>
      <c r="Z19" s="122">
        <f t="shared" ref="Z19:AA21" si="20">Y19+R19</f>
        <v>4452</v>
      </c>
      <c r="AA19" s="123">
        <f t="shared" si="20"/>
        <v>6519</v>
      </c>
      <c r="AB19" s="144">
        <f t="shared" ref="AB19:AB34" si="21">H19</f>
        <v>318</v>
      </c>
      <c r="AC19" s="169">
        <f>IFERROR((AB19/AB20),"")</f>
        <v>0.22083333333333333</v>
      </c>
      <c r="AD19" s="70">
        <v>318</v>
      </c>
      <c r="AE19" s="304">
        <f t="shared" ref="AE19" si="22">IFERROR((AD19/AD20),"")</f>
        <v>0.38083832335329343</v>
      </c>
      <c r="AF19" s="306">
        <f>IFERROR(AE19/AC19,0)</f>
        <v>1.7245508982035929</v>
      </c>
      <c r="AG19" s="307" t="s">
        <v>106</v>
      </c>
      <c r="AH19" s="309" t="s">
        <v>107</v>
      </c>
      <c r="AI19" s="164" t="s">
        <v>108</v>
      </c>
      <c r="AJ19" s="155">
        <v>318</v>
      </c>
      <c r="AK19" s="155" t="s">
        <v>109</v>
      </c>
      <c r="AL19" s="44"/>
      <c r="AN19" s="144">
        <f>Q19</f>
        <v>2067</v>
      </c>
      <c r="AO19" s="299">
        <f>IFERROR((AN19/AN20),"")</f>
        <v>0.24006968641114981</v>
      </c>
      <c r="AP19" s="70">
        <v>2269</v>
      </c>
      <c r="AQ19" s="299">
        <f t="shared" ref="AQ19" si="23">IFERROR((AP19/AP20),"")</f>
        <v>0.4667763834601934</v>
      </c>
      <c r="AR19" s="301">
        <f>IFERROR(AQ19/AO19,0)</f>
        <v>1.9443370399575546</v>
      </c>
      <c r="AS19" s="86">
        <f>Y19</f>
        <v>2385</v>
      </c>
      <c r="AT19" s="299">
        <f>IFERROR((AS19/AS20),"")</f>
        <v>0.2373134328358209</v>
      </c>
      <c r="AU19" s="88">
        <f>AD19+AP19</f>
        <v>2587</v>
      </c>
      <c r="AV19" s="299">
        <f t="shared" ref="AV19" si="24">IFERROR((AU19/AU20),"")</f>
        <v>0.45417837078651685</v>
      </c>
      <c r="AW19" s="301">
        <f>IFERROR(AV19/AT19,0)</f>
        <v>1.9138333863331212</v>
      </c>
      <c r="AX19" s="302" t="s">
        <v>110</v>
      </c>
      <c r="AY19" s="313" t="s">
        <v>111</v>
      </c>
      <c r="AZ19" s="127"/>
      <c r="BA19" s="331">
        <v>2271</v>
      </c>
      <c r="BB19" s="332" t="s">
        <v>108</v>
      </c>
      <c r="BC19" s="315"/>
      <c r="BE19" s="146">
        <f>R19</f>
        <v>2067</v>
      </c>
      <c r="BF19" s="295">
        <f>IFERROR((BE19/BE20),"")</f>
        <v>0.2224254815452491</v>
      </c>
      <c r="BG19" s="19"/>
      <c r="BH19" s="295" t="str">
        <f t="shared" ref="BH19" si="25">IFERROR((BG19/BG20),"")</f>
        <v/>
      </c>
      <c r="BI19" s="269">
        <f>IFERROR(BH19/BF19,0)</f>
        <v>0</v>
      </c>
      <c r="BJ19" s="30">
        <f>Z19</f>
        <v>4452</v>
      </c>
      <c r="BK19" s="295">
        <f>IFERROR((BJ19/BJ20),"")</f>
        <v>0.23016078167812645</v>
      </c>
      <c r="BL19" s="31">
        <f>AU19+BG19</f>
        <v>2587</v>
      </c>
      <c r="BM19" s="295">
        <f t="shared" ref="BM19" si="26">IFERROR((BL19/BL20),"")</f>
        <v>0.45417837078651685</v>
      </c>
      <c r="BN19" s="269">
        <f>IFERROR(BM19/BK19,0)</f>
        <v>1.9733091253646891</v>
      </c>
      <c r="BO19" s="311"/>
      <c r="BP19" s="313"/>
      <c r="BQ19" s="42"/>
      <c r="BR19" s="44"/>
      <c r="BS19" s="44"/>
      <c r="BT19" s="315"/>
      <c r="BU19" s="14"/>
      <c r="BV19" s="146">
        <f>S19</f>
        <v>2067</v>
      </c>
      <c r="BW19" s="295">
        <f>IFERROR((BV19/BV20),"")</f>
        <v>0.2657837212292658</v>
      </c>
      <c r="BX19" s="19"/>
      <c r="BY19" s="295" t="str">
        <f t="shared" ref="BY19" si="27">IFERROR((BX19/BX20),"")</f>
        <v/>
      </c>
      <c r="BZ19" s="269">
        <f>IFERROR(BY19/BW19,0)</f>
        <v>0</v>
      </c>
      <c r="CA19" s="30">
        <f>AA19</f>
        <v>6519</v>
      </c>
      <c r="CB19" s="295">
        <f>IFERROR((CA19/CA20),"")</f>
        <v>0.24037610619469027</v>
      </c>
      <c r="CC19" s="31">
        <f>BL19+BX19</f>
        <v>2587</v>
      </c>
      <c r="CD19" s="291">
        <f t="shared" ref="CD19" si="28">IFERROR((CC19/CC20),"")</f>
        <v>0.45417837078651685</v>
      </c>
      <c r="CE19" s="255">
        <f>IFERROR(CD19/CB19,0)</f>
        <v>1.8894489056190116</v>
      </c>
      <c r="CF19" s="293"/>
      <c r="CG19" s="294"/>
      <c r="CH19" s="42"/>
      <c r="CI19" s="44"/>
      <c r="CJ19" s="44"/>
      <c r="CK19" s="315"/>
    </row>
    <row r="20" spans="1:89" s="4" customFormat="1" ht="159.75">
      <c r="A20" s="174"/>
      <c r="B20" s="261"/>
      <c r="C20" s="263"/>
      <c r="D20" s="181"/>
      <c r="E20" s="101" t="s">
        <v>112</v>
      </c>
      <c r="F20" s="183"/>
      <c r="G20" s="106" t="s">
        <v>113</v>
      </c>
      <c r="H20" s="78">
        <v>1440</v>
      </c>
      <c r="I20" s="170"/>
      <c r="J20" s="69">
        <v>8610</v>
      </c>
      <c r="K20" s="170"/>
      <c r="L20" s="69">
        <v>9293</v>
      </c>
      <c r="M20" s="170"/>
      <c r="N20" s="69">
        <v>7777</v>
      </c>
      <c r="O20" s="170"/>
      <c r="P20" s="85"/>
      <c r="Q20" s="69">
        <v>8610</v>
      </c>
      <c r="R20" s="69">
        <v>9293</v>
      </c>
      <c r="S20" s="69">
        <v>7777</v>
      </c>
      <c r="T20" s="124">
        <f t="shared" si="16"/>
        <v>1440</v>
      </c>
      <c r="U20" s="125">
        <f t="shared" si="17"/>
        <v>10050</v>
      </c>
      <c r="V20" s="125">
        <f t="shared" si="18"/>
        <v>19343</v>
      </c>
      <c r="W20" s="126">
        <f t="shared" si="19"/>
        <v>27120</v>
      </c>
      <c r="X20" s="85"/>
      <c r="Y20" s="125">
        <f>H20+Q20</f>
        <v>10050</v>
      </c>
      <c r="Z20" s="125">
        <f t="shared" si="20"/>
        <v>19343</v>
      </c>
      <c r="AA20" s="126">
        <f t="shared" si="20"/>
        <v>27120</v>
      </c>
      <c r="AB20" s="145">
        <f t="shared" si="21"/>
        <v>1440</v>
      </c>
      <c r="AC20" s="170"/>
      <c r="AD20" s="71">
        <v>835</v>
      </c>
      <c r="AE20" s="305"/>
      <c r="AF20" s="306"/>
      <c r="AG20" s="308"/>
      <c r="AH20" s="310"/>
      <c r="AI20" s="165" t="s">
        <v>114</v>
      </c>
      <c r="AJ20" s="156">
        <v>835</v>
      </c>
      <c r="AK20" s="156" t="s">
        <v>109</v>
      </c>
      <c r="AL20" s="45"/>
      <c r="AN20" s="145">
        <f>Q20</f>
        <v>8610</v>
      </c>
      <c r="AO20" s="300"/>
      <c r="AP20" s="71">
        <v>4861</v>
      </c>
      <c r="AQ20" s="300"/>
      <c r="AR20" s="301"/>
      <c r="AS20" s="87">
        <f>Y20</f>
        <v>10050</v>
      </c>
      <c r="AT20" s="300"/>
      <c r="AU20" s="89">
        <f>AD20+AP20</f>
        <v>5696</v>
      </c>
      <c r="AV20" s="300"/>
      <c r="AW20" s="301"/>
      <c r="AX20" s="303"/>
      <c r="AY20" s="314"/>
      <c r="AZ20" s="128"/>
      <c r="BA20" s="333">
        <v>4861</v>
      </c>
      <c r="BB20" s="334" t="s">
        <v>109</v>
      </c>
      <c r="BC20" s="316"/>
      <c r="BE20" s="147">
        <f>R20</f>
        <v>9293</v>
      </c>
      <c r="BF20" s="296"/>
      <c r="BG20" s="20"/>
      <c r="BH20" s="296"/>
      <c r="BI20" s="269"/>
      <c r="BJ20" s="32">
        <f>Z20</f>
        <v>19343</v>
      </c>
      <c r="BK20" s="296"/>
      <c r="BL20" s="33">
        <f>AU20+BG20</f>
        <v>5696</v>
      </c>
      <c r="BM20" s="296"/>
      <c r="BN20" s="269"/>
      <c r="BO20" s="312"/>
      <c r="BP20" s="314"/>
      <c r="BQ20" s="43"/>
      <c r="BR20" s="45"/>
      <c r="BS20" s="45"/>
      <c r="BT20" s="316"/>
      <c r="BU20" s="14"/>
      <c r="BV20" s="147">
        <f>S20</f>
        <v>7777</v>
      </c>
      <c r="BW20" s="296"/>
      <c r="BX20" s="20"/>
      <c r="BY20" s="296"/>
      <c r="BZ20" s="269"/>
      <c r="CA20" s="32">
        <f>AA20</f>
        <v>27120</v>
      </c>
      <c r="CB20" s="296"/>
      <c r="CC20" s="33">
        <f>BL20+BX20</f>
        <v>5696</v>
      </c>
      <c r="CD20" s="292"/>
      <c r="CE20" s="255"/>
      <c r="CF20" s="257"/>
      <c r="CG20" s="259"/>
      <c r="CH20" s="43"/>
      <c r="CI20" s="45"/>
      <c r="CJ20" s="45"/>
      <c r="CK20" s="316"/>
    </row>
    <row r="21" spans="1:89" s="4" customFormat="1" ht="409.6">
      <c r="A21" s="174"/>
      <c r="B21" s="260">
        <v>6</v>
      </c>
      <c r="C21" s="262" t="s">
        <v>115</v>
      </c>
      <c r="D21" s="180" t="s">
        <v>116</v>
      </c>
      <c r="E21" s="102" t="s">
        <v>117</v>
      </c>
      <c r="F21" s="182" t="s">
        <v>63</v>
      </c>
      <c r="G21" s="107" t="s">
        <v>118</v>
      </c>
      <c r="H21" s="77">
        <v>20</v>
      </c>
      <c r="I21" s="169">
        <f>IFERROR((H21/H22),"")</f>
        <v>3.5087719298245612E-2</v>
      </c>
      <c r="J21" s="68">
        <v>126</v>
      </c>
      <c r="K21" s="169">
        <f>IFERROR((J21/J22),"")</f>
        <v>0.18529411764705883</v>
      </c>
      <c r="L21" s="68">
        <v>131</v>
      </c>
      <c r="M21" s="169">
        <f>IFERROR((L21/L22),"")</f>
        <v>0.1673052362707535</v>
      </c>
      <c r="N21" s="68">
        <v>114</v>
      </c>
      <c r="O21" s="169">
        <f>IFERROR((N21/N22),"")</f>
        <v>0.12925170068027211</v>
      </c>
      <c r="P21" s="84"/>
      <c r="Q21" s="68">
        <v>126</v>
      </c>
      <c r="R21" s="68">
        <v>131</v>
      </c>
      <c r="S21" s="68">
        <v>114</v>
      </c>
      <c r="T21" s="121">
        <f t="shared" si="16"/>
        <v>20</v>
      </c>
      <c r="U21" s="122">
        <f t="shared" si="17"/>
        <v>146</v>
      </c>
      <c r="V21" s="122">
        <f t="shared" si="18"/>
        <v>277</v>
      </c>
      <c r="W21" s="123">
        <f t="shared" si="19"/>
        <v>391</v>
      </c>
      <c r="X21" s="84"/>
      <c r="Y21" s="122">
        <f>H21+Q21</f>
        <v>146</v>
      </c>
      <c r="Z21" s="122">
        <f t="shared" si="20"/>
        <v>277</v>
      </c>
      <c r="AA21" s="123">
        <f t="shared" si="20"/>
        <v>391</v>
      </c>
      <c r="AB21" s="144">
        <f t="shared" si="21"/>
        <v>20</v>
      </c>
      <c r="AC21" s="169">
        <f>IFERROR((AB21/AB22),"")</f>
        <v>3.5087719298245612E-2</v>
      </c>
      <c r="AD21" s="70">
        <v>14</v>
      </c>
      <c r="AE21" s="304">
        <f t="shared" ref="AE21" si="29">IFERROR((AD21/AD22),"")</f>
        <v>1.8970189701897018E-2</v>
      </c>
      <c r="AF21" s="306">
        <f t="shared" ref="AF21" si="30">IFERROR(AE21/AC21,0)</f>
        <v>0.54065040650406504</v>
      </c>
      <c r="AG21" s="307" t="s">
        <v>119</v>
      </c>
      <c r="AH21" s="309" t="s">
        <v>120</v>
      </c>
      <c r="AI21" s="166" t="s">
        <v>114</v>
      </c>
      <c r="AJ21" s="157">
        <v>14</v>
      </c>
      <c r="AK21" s="157" t="s">
        <v>109</v>
      </c>
      <c r="AL21" s="53"/>
      <c r="AN21" s="144">
        <f>Q21</f>
        <v>126</v>
      </c>
      <c r="AO21" s="299">
        <f>IFERROR((AN21/AN22),"")</f>
        <v>0.18529411764705883</v>
      </c>
      <c r="AP21" s="70">
        <v>93</v>
      </c>
      <c r="AQ21" s="299">
        <f t="shared" ref="AQ21" si="31">IFERROR((AP21/AP22),"")</f>
        <v>0.11923076923076924</v>
      </c>
      <c r="AR21" s="301">
        <f t="shared" ref="AR21" si="32">IFERROR(AQ21/AO21,0)</f>
        <v>0.64346764346764351</v>
      </c>
      <c r="AS21" s="86">
        <f>Y21</f>
        <v>146</v>
      </c>
      <c r="AT21" s="299">
        <f>IFERROR((AS21/AS22),"")</f>
        <v>0.21470588235294116</v>
      </c>
      <c r="AU21" s="88">
        <f>AD21+AP21</f>
        <v>107</v>
      </c>
      <c r="AV21" s="299">
        <f t="shared" ref="AV21" si="33">IFERROR((AU21/AU22),"")</f>
        <v>0.13717948717948719</v>
      </c>
      <c r="AW21" s="301">
        <f t="shared" ref="AW21" si="34">IFERROR(AV21/AT21,0)</f>
        <v>0.63891815946610475</v>
      </c>
      <c r="AX21" s="302" t="s">
        <v>121</v>
      </c>
      <c r="AY21" s="313" t="s">
        <v>122</v>
      </c>
      <c r="AZ21" s="129"/>
      <c r="BA21" s="331">
        <v>93</v>
      </c>
      <c r="BB21" s="334" t="s">
        <v>109</v>
      </c>
      <c r="BC21" s="315"/>
      <c r="BE21" s="146">
        <f>R21</f>
        <v>131</v>
      </c>
      <c r="BF21" s="295">
        <f>IFERROR((BE21/BE22),"")</f>
        <v>0.1673052362707535</v>
      </c>
      <c r="BG21" s="19"/>
      <c r="BH21" s="295" t="str">
        <f t="shared" ref="BH21" si="35">IFERROR((BG21/BG22),"")</f>
        <v/>
      </c>
      <c r="BI21" s="269">
        <f t="shared" ref="BI21" si="36">IFERROR(BH21/BF21,0)</f>
        <v>0</v>
      </c>
      <c r="BJ21" s="30">
        <f>Z21</f>
        <v>277</v>
      </c>
      <c r="BK21" s="295">
        <f>IFERROR((BJ21/BJ22),"")</f>
        <v>0.35376756066411241</v>
      </c>
      <c r="BL21" s="31">
        <f>AU21+BG21</f>
        <v>107</v>
      </c>
      <c r="BM21" s="295" t="str">
        <f t="shared" ref="BM21" si="37">IFERROR((BL21/BL22),"")</f>
        <v/>
      </c>
      <c r="BN21" s="269">
        <f t="shared" ref="BN21" si="38">IFERROR(BM21/BK21,0)</f>
        <v>0</v>
      </c>
      <c r="BO21" s="311"/>
      <c r="BP21" s="313"/>
      <c r="BQ21" s="46"/>
      <c r="BR21" s="53"/>
      <c r="BS21" s="53"/>
      <c r="BT21" s="315"/>
      <c r="BU21" s="14"/>
      <c r="BV21" s="146">
        <f>S21</f>
        <v>114</v>
      </c>
      <c r="BW21" s="295">
        <f>IFERROR((BV21/BV22),"")</f>
        <v>0.12925170068027211</v>
      </c>
      <c r="BX21" s="19"/>
      <c r="BY21" s="295" t="str">
        <f t="shared" ref="BY21" si="39">IFERROR((BX21/BX22),"")</f>
        <v/>
      </c>
      <c r="BZ21" s="269">
        <f t="shared" ref="BZ21" si="40">IFERROR(BY21/BW21,0)</f>
        <v>0</v>
      </c>
      <c r="CA21" s="30">
        <f>AA21</f>
        <v>391</v>
      </c>
      <c r="CB21" s="295">
        <f>IFERROR((CA21/CA22),"")</f>
        <v>0.44331065759637189</v>
      </c>
      <c r="CC21" s="31">
        <f>BL21+BX21</f>
        <v>107</v>
      </c>
      <c r="CD21" s="291" t="str">
        <f t="shared" ref="CD21" si="41">IFERROR((CC21/CC22),"")</f>
        <v/>
      </c>
      <c r="CE21" s="255">
        <f t="shared" ref="CE21" si="42">IFERROR(CD21/CB21,0)</f>
        <v>0</v>
      </c>
      <c r="CF21" s="293"/>
      <c r="CG21" s="294"/>
      <c r="CH21" s="46"/>
      <c r="CI21" s="53"/>
      <c r="CJ21" s="53"/>
      <c r="CK21" s="315"/>
    </row>
    <row r="22" spans="1:89" s="4" customFormat="1" ht="409.6">
      <c r="A22" s="174"/>
      <c r="B22" s="261"/>
      <c r="C22" s="263"/>
      <c r="D22" s="181"/>
      <c r="E22" s="101" t="s">
        <v>123</v>
      </c>
      <c r="F22" s="183"/>
      <c r="G22" s="107" t="s">
        <v>124</v>
      </c>
      <c r="H22" s="78">
        <v>570</v>
      </c>
      <c r="I22" s="170"/>
      <c r="J22" s="69">
        <v>680</v>
      </c>
      <c r="K22" s="170"/>
      <c r="L22" s="69">
        <v>783</v>
      </c>
      <c r="M22" s="170"/>
      <c r="N22" s="69">
        <v>882</v>
      </c>
      <c r="O22" s="170"/>
      <c r="P22" s="85"/>
      <c r="Q22" s="69">
        <v>680</v>
      </c>
      <c r="R22" s="69">
        <v>783</v>
      </c>
      <c r="S22" s="69">
        <v>882</v>
      </c>
      <c r="T22" s="124" t="s">
        <v>85</v>
      </c>
      <c r="U22" s="125" t="s">
        <v>85</v>
      </c>
      <c r="V22" s="125" t="s">
        <v>85</v>
      </c>
      <c r="W22" s="126" t="s">
        <v>85</v>
      </c>
      <c r="X22" s="85"/>
      <c r="Y22" s="187" t="s">
        <v>85</v>
      </c>
      <c r="Z22" s="188"/>
      <c r="AA22" s="189"/>
      <c r="AB22" s="145">
        <f t="shared" si="21"/>
        <v>570</v>
      </c>
      <c r="AC22" s="170"/>
      <c r="AD22" s="71">
        <v>738</v>
      </c>
      <c r="AE22" s="305"/>
      <c r="AF22" s="306"/>
      <c r="AG22" s="308"/>
      <c r="AH22" s="310"/>
      <c r="AI22" s="167" t="s">
        <v>114</v>
      </c>
      <c r="AJ22" s="158">
        <v>738</v>
      </c>
      <c r="AK22" s="158" t="s">
        <v>109</v>
      </c>
      <c r="AL22" s="54"/>
      <c r="AN22" s="145">
        <f>Q22</f>
        <v>680</v>
      </c>
      <c r="AO22" s="300"/>
      <c r="AP22" s="71">
        <v>780</v>
      </c>
      <c r="AQ22" s="300"/>
      <c r="AR22" s="301"/>
      <c r="AS22" s="87">
        <f>Q22</f>
        <v>680</v>
      </c>
      <c r="AT22" s="300"/>
      <c r="AU22" s="89">
        <f>AP22</f>
        <v>780</v>
      </c>
      <c r="AV22" s="300"/>
      <c r="AW22" s="301"/>
      <c r="AX22" s="303"/>
      <c r="AY22" s="314"/>
      <c r="AZ22" s="128"/>
      <c r="BA22" s="333">
        <v>765</v>
      </c>
      <c r="BB22" s="332" t="s">
        <v>108</v>
      </c>
      <c r="BC22" s="316"/>
      <c r="BE22" s="147">
        <f>R22</f>
        <v>783</v>
      </c>
      <c r="BF22" s="296"/>
      <c r="BG22" s="20"/>
      <c r="BH22" s="296"/>
      <c r="BI22" s="269"/>
      <c r="BJ22" s="32">
        <f>R22</f>
        <v>783</v>
      </c>
      <c r="BK22" s="296"/>
      <c r="BL22" s="33">
        <f>BG22</f>
        <v>0</v>
      </c>
      <c r="BM22" s="296"/>
      <c r="BN22" s="269"/>
      <c r="BO22" s="312"/>
      <c r="BP22" s="314"/>
      <c r="BQ22" s="48"/>
      <c r="BR22" s="54"/>
      <c r="BS22" s="54"/>
      <c r="BT22" s="316"/>
      <c r="BU22" s="14"/>
      <c r="BV22" s="147">
        <f>S22</f>
        <v>882</v>
      </c>
      <c r="BW22" s="296"/>
      <c r="BX22" s="20"/>
      <c r="BY22" s="296"/>
      <c r="BZ22" s="269"/>
      <c r="CA22" s="32">
        <f>S22</f>
        <v>882</v>
      </c>
      <c r="CB22" s="296"/>
      <c r="CC22" s="33">
        <f>BX22</f>
        <v>0</v>
      </c>
      <c r="CD22" s="292"/>
      <c r="CE22" s="255"/>
      <c r="CF22" s="257"/>
      <c r="CG22" s="259"/>
      <c r="CH22" s="48"/>
      <c r="CI22" s="54"/>
      <c r="CJ22" s="54"/>
      <c r="CK22" s="316"/>
    </row>
    <row r="23" spans="1:89" s="4" customFormat="1" ht="265.5">
      <c r="A23" s="174"/>
      <c r="B23" s="176">
        <v>7</v>
      </c>
      <c r="C23" s="178" t="s">
        <v>125</v>
      </c>
      <c r="D23" s="180" t="s">
        <v>126</v>
      </c>
      <c r="E23" s="102" t="s">
        <v>127</v>
      </c>
      <c r="F23" s="182" t="s">
        <v>63</v>
      </c>
      <c r="G23" s="107" t="s">
        <v>128</v>
      </c>
      <c r="H23" s="77">
        <v>1563</v>
      </c>
      <c r="I23" s="169">
        <f>IFERROR((H23/H24),"")</f>
        <v>5.824048887729627E-2</v>
      </c>
      <c r="J23" s="68">
        <v>9260</v>
      </c>
      <c r="K23" s="169">
        <f>IFERROR((J23/J24),"")</f>
        <v>0.25864476844869</v>
      </c>
      <c r="L23" s="68">
        <v>9956</v>
      </c>
      <c r="M23" s="169">
        <f>IFERROR((L23/L24),"")</f>
        <v>0.21902017291066284</v>
      </c>
      <c r="N23" s="68">
        <v>8391</v>
      </c>
      <c r="O23" s="169">
        <f>IFERROR((N23/N24),"")</f>
        <v>0.16560094730609828</v>
      </c>
      <c r="P23" s="84"/>
      <c r="Q23" s="68">
        <v>9260</v>
      </c>
      <c r="R23" s="68">
        <v>9956</v>
      </c>
      <c r="S23" s="68">
        <v>8391</v>
      </c>
      <c r="T23" s="121">
        <f t="shared" si="16"/>
        <v>1563</v>
      </c>
      <c r="U23" s="122">
        <f t="shared" si="17"/>
        <v>10823</v>
      </c>
      <c r="V23" s="122">
        <f t="shared" si="18"/>
        <v>20779</v>
      </c>
      <c r="W23" s="123">
        <f t="shared" si="19"/>
        <v>29170</v>
      </c>
      <c r="X23" s="84"/>
      <c r="Y23" s="122">
        <f>H23+Q23</f>
        <v>10823</v>
      </c>
      <c r="Z23" s="122">
        <f>Y23+R23</f>
        <v>20779</v>
      </c>
      <c r="AA23" s="123">
        <f>Z23+S23</f>
        <v>29170</v>
      </c>
      <c r="AB23" s="144">
        <f>H23</f>
        <v>1563</v>
      </c>
      <c r="AC23" s="169">
        <f>IFERROR((AB23/AB24),"")</f>
        <v>5.824048887729627E-2</v>
      </c>
      <c r="AD23" s="70">
        <v>1123</v>
      </c>
      <c r="AE23" s="304">
        <f t="shared" ref="AE23" si="43">IFERROR((AD23/AD24),"")</f>
        <v>4.33406661263556E-2</v>
      </c>
      <c r="AF23" s="306">
        <f t="shared" ref="AF23" si="44">IFERROR(AE23/AC23,0)</f>
        <v>0.74416727884389333</v>
      </c>
      <c r="AG23" s="307" t="s">
        <v>129</v>
      </c>
      <c r="AH23" s="309" t="s">
        <v>130</v>
      </c>
      <c r="AI23" s="166" t="s">
        <v>114</v>
      </c>
      <c r="AJ23" s="159">
        <v>1123</v>
      </c>
      <c r="AK23" s="159" t="s">
        <v>109</v>
      </c>
      <c r="AL23" s="47"/>
      <c r="AN23" s="144">
        <f>Q23</f>
        <v>9260</v>
      </c>
      <c r="AO23" s="299">
        <f>IFERROR((AN23/AN24),"")</f>
        <v>0.25864476844869</v>
      </c>
      <c r="AP23" s="70">
        <v>5557</v>
      </c>
      <c r="AQ23" s="299">
        <f t="shared" ref="AQ23" si="45">IFERROR((AP23/AP24),"")</f>
        <v>0.21596517818973224</v>
      </c>
      <c r="AR23" s="301">
        <f t="shared" ref="AR23" si="46">IFERROR(AQ23/AO23,0)</f>
        <v>0.834987614422116</v>
      </c>
      <c r="AS23" s="86">
        <f>Y23</f>
        <v>10823</v>
      </c>
      <c r="AT23" s="299">
        <f>IFERROR((AS23/AS24),"")</f>
        <v>0.30230154739958659</v>
      </c>
      <c r="AU23" s="88">
        <f>AD23+AP23</f>
        <v>6680</v>
      </c>
      <c r="AV23" s="299">
        <f t="shared" ref="AV23" si="47">IFERROR((AU23/AU24),"")</f>
        <v>0.25960903190703821</v>
      </c>
      <c r="AW23" s="301">
        <f t="shared" ref="AW23" si="48">IFERROR(AV23/AT23,0)</f>
        <v>0.85877506794195535</v>
      </c>
      <c r="AX23" s="302" t="s">
        <v>131</v>
      </c>
      <c r="AY23" s="313" t="s">
        <v>132</v>
      </c>
      <c r="AZ23" s="129"/>
      <c r="BA23" s="335">
        <v>5557</v>
      </c>
      <c r="BB23" s="334" t="s">
        <v>109</v>
      </c>
      <c r="BC23" s="315"/>
      <c r="BE23" s="146">
        <f>R23</f>
        <v>9956</v>
      </c>
      <c r="BF23" s="295">
        <f>IFERROR((BE23/BE24),"")</f>
        <v>0.21902017291066284</v>
      </c>
      <c r="BG23" s="19"/>
      <c r="BH23" s="295" t="str">
        <f t="shared" ref="BH23" si="49">IFERROR((BG23/BG24),"")</f>
        <v/>
      </c>
      <c r="BI23" s="269">
        <f t="shared" ref="BI23" si="50">IFERROR(BH23/BF23,0)</f>
        <v>0</v>
      </c>
      <c r="BJ23" s="30">
        <f>Z23</f>
        <v>20779</v>
      </c>
      <c r="BK23" s="295">
        <f>IFERROR((BJ23/BJ24),"")</f>
        <v>0.45711331588094245</v>
      </c>
      <c r="BL23" s="31">
        <f>AU23+BG23</f>
        <v>6680</v>
      </c>
      <c r="BM23" s="295" t="str">
        <f t="shared" ref="BM23" si="51">IFERROR((BL23/BL24),"")</f>
        <v/>
      </c>
      <c r="BN23" s="269">
        <f t="shared" ref="BN23" si="52">IFERROR(BM23/BK23,0)</f>
        <v>0</v>
      </c>
      <c r="BO23" s="311"/>
      <c r="BP23" s="313"/>
      <c r="BQ23" s="46"/>
      <c r="BR23" s="47"/>
      <c r="BS23" s="47"/>
      <c r="BT23" s="315"/>
      <c r="BU23" s="14"/>
      <c r="BV23" s="146">
        <f>S23</f>
        <v>8391</v>
      </c>
      <c r="BW23" s="295">
        <f>IFERROR((BV23/BV24),"")</f>
        <v>0.16560094730609828</v>
      </c>
      <c r="BX23" s="19"/>
      <c r="BY23" s="295" t="str">
        <f t="shared" ref="BY23" si="53">IFERROR((BX23/BX24),"")</f>
        <v/>
      </c>
      <c r="BZ23" s="269">
        <f t="shared" ref="BZ23" si="54">IFERROR(BY23/BW23,0)</f>
        <v>0</v>
      </c>
      <c r="CA23" s="30">
        <f>AA23</f>
        <v>29170</v>
      </c>
      <c r="CB23" s="295">
        <f>IFERROR((CA23/CA24),"")</f>
        <v>0.5756858101440695</v>
      </c>
      <c r="CC23" s="31">
        <f>BL23+BX23</f>
        <v>6680</v>
      </c>
      <c r="CD23" s="291" t="str">
        <f t="shared" ref="CD23" si="55">IFERROR((CC23/CC24),"")</f>
        <v/>
      </c>
      <c r="CE23" s="255">
        <f t="shared" ref="CE23" si="56">IFERROR(CD23/CB23,0)</f>
        <v>0</v>
      </c>
      <c r="CF23" s="293"/>
      <c r="CG23" s="294"/>
      <c r="CH23" s="46"/>
      <c r="CI23" s="47"/>
      <c r="CJ23" s="47"/>
      <c r="CK23" s="315"/>
    </row>
    <row r="24" spans="1:89" s="4" customFormat="1" ht="265.5">
      <c r="A24" s="174"/>
      <c r="B24" s="177"/>
      <c r="C24" s="179"/>
      <c r="D24" s="181"/>
      <c r="E24" s="101" t="s">
        <v>133</v>
      </c>
      <c r="F24" s="183"/>
      <c r="G24" s="106" t="s">
        <v>134</v>
      </c>
      <c r="H24" s="78">
        <v>26837</v>
      </c>
      <c r="I24" s="170"/>
      <c r="J24" s="69">
        <v>35802</v>
      </c>
      <c r="K24" s="170"/>
      <c r="L24" s="69">
        <v>45457</v>
      </c>
      <c r="M24" s="170"/>
      <c r="N24" s="69">
        <v>50670</v>
      </c>
      <c r="O24" s="170"/>
      <c r="P24" s="85"/>
      <c r="Q24" s="69">
        <v>35802</v>
      </c>
      <c r="R24" s="69">
        <v>45457</v>
      </c>
      <c r="S24" s="69">
        <v>50670</v>
      </c>
      <c r="T24" s="184" t="s">
        <v>85</v>
      </c>
      <c r="U24" s="185"/>
      <c r="V24" s="185"/>
      <c r="W24" s="186"/>
      <c r="X24" s="85"/>
      <c r="Y24" s="187" t="s">
        <v>85</v>
      </c>
      <c r="Z24" s="188"/>
      <c r="AA24" s="189"/>
      <c r="AB24" s="145">
        <f>H24</f>
        <v>26837</v>
      </c>
      <c r="AC24" s="170"/>
      <c r="AD24" s="71">
        <v>25911</v>
      </c>
      <c r="AE24" s="305"/>
      <c r="AF24" s="306"/>
      <c r="AG24" s="308"/>
      <c r="AH24" s="310"/>
      <c r="AI24" s="167" t="s">
        <v>114</v>
      </c>
      <c r="AJ24" s="160">
        <v>25911</v>
      </c>
      <c r="AK24" s="160" t="s">
        <v>109</v>
      </c>
      <c r="AL24" s="49"/>
      <c r="AN24" s="145">
        <f>Q24</f>
        <v>35802</v>
      </c>
      <c r="AO24" s="300"/>
      <c r="AP24" s="71">
        <v>25731</v>
      </c>
      <c r="AQ24" s="300"/>
      <c r="AR24" s="301"/>
      <c r="AS24" s="87">
        <f>Q24</f>
        <v>35802</v>
      </c>
      <c r="AT24" s="300"/>
      <c r="AU24" s="89">
        <f>AP24</f>
        <v>25731</v>
      </c>
      <c r="AV24" s="300"/>
      <c r="AW24" s="301"/>
      <c r="AX24" s="303"/>
      <c r="AY24" s="314"/>
      <c r="AZ24" s="130"/>
      <c r="BA24" s="336">
        <v>24777</v>
      </c>
      <c r="BB24" s="332" t="s">
        <v>108</v>
      </c>
      <c r="BC24" s="316"/>
      <c r="BE24" s="147">
        <f>R24</f>
        <v>45457</v>
      </c>
      <c r="BF24" s="296"/>
      <c r="BG24" s="20"/>
      <c r="BH24" s="296"/>
      <c r="BI24" s="269"/>
      <c r="BJ24" s="32">
        <f>R24</f>
        <v>45457</v>
      </c>
      <c r="BK24" s="296"/>
      <c r="BL24" s="33">
        <f>BG24</f>
        <v>0</v>
      </c>
      <c r="BM24" s="296"/>
      <c r="BN24" s="269"/>
      <c r="BO24" s="312"/>
      <c r="BP24" s="314"/>
      <c r="BQ24" s="48"/>
      <c r="BR24" s="49"/>
      <c r="BS24" s="49"/>
      <c r="BT24" s="316"/>
      <c r="BU24" s="14"/>
      <c r="BV24" s="147">
        <f>S24</f>
        <v>50670</v>
      </c>
      <c r="BW24" s="296"/>
      <c r="BX24" s="20"/>
      <c r="BY24" s="296"/>
      <c r="BZ24" s="269"/>
      <c r="CA24" s="32">
        <f>S24</f>
        <v>50670</v>
      </c>
      <c r="CB24" s="296"/>
      <c r="CC24" s="33">
        <f>BX24</f>
        <v>0</v>
      </c>
      <c r="CD24" s="292"/>
      <c r="CE24" s="255"/>
      <c r="CF24" s="257"/>
      <c r="CG24" s="259"/>
      <c r="CH24" s="48"/>
      <c r="CI24" s="49"/>
      <c r="CJ24" s="49"/>
      <c r="CK24" s="316"/>
    </row>
    <row r="25" spans="1:89" s="4" customFormat="1" ht="258.75" customHeight="1">
      <c r="A25" s="173" t="s">
        <v>135</v>
      </c>
      <c r="B25" s="176">
        <v>8</v>
      </c>
      <c r="C25" s="178" t="s">
        <v>136</v>
      </c>
      <c r="D25" s="180" t="s">
        <v>137</v>
      </c>
      <c r="E25" s="102" t="s">
        <v>138</v>
      </c>
      <c r="F25" s="182" t="s">
        <v>63</v>
      </c>
      <c r="G25" s="105" t="s">
        <v>139</v>
      </c>
      <c r="H25" s="77">
        <v>25410</v>
      </c>
      <c r="I25" s="171">
        <f>IFERROR((H25/H26),"")/100</f>
        <v>9.9740932642487044E-3</v>
      </c>
      <c r="J25" s="68">
        <v>26350</v>
      </c>
      <c r="K25" s="171">
        <f>IFERROR((J25/J26),"")/100</f>
        <v>9.9000601142170113E-3</v>
      </c>
      <c r="L25" s="68">
        <v>26980</v>
      </c>
      <c r="M25" s="171">
        <f>IFERROR((L25/L26),"")/100</f>
        <v>9.9001908116835464E-3</v>
      </c>
      <c r="N25" s="68">
        <v>27868</v>
      </c>
      <c r="O25" s="171">
        <f>IFERROR((N25/N26),"")/100</f>
        <v>9.899822380106572E-3</v>
      </c>
      <c r="P25" s="84"/>
      <c r="Q25" s="68">
        <v>26350</v>
      </c>
      <c r="R25" s="68">
        <v>26980</v>
      </c>
      <c r="S25" s="68">
        <v>27868</v>
      </c>
      <c r="T25" s="184" t="s">
        <v>85</v>
      </c>
      <c r="U25" s="185"/>
      <c r="V25" s="185"/>
      <c r="W25" s="186"/>
      <c r="X25" s="84"/>
      <c r="Y25" s="190" t="s">
        <v>85</v>
      </c>
      <c r="Z25" s="191"/>
      <c r="AA25" s="192"/>
      <c r="AB25" s="144">
        <f t="shared" si="21"/>
        <v>25410</v>
      </c>
      <c r="AC25" s="171">
        <f>IFERROR((AB25/AB26),"")/100</f>
        <v>9.9740932642487044E-3</v>
      </c>
      <c r="AD25" s="70">
        <v>25640</v>
      </c>
      <c r="AE25" s="171">
        <f>IFERROR((AD25/AD26),"")/100</f>
        <v>9.9778184223839363E-3</v>
      </c>
      <c r="AF25" s="318">
        <f>IFERROR(AE25/AC25,0)/100</f>
        <v>1.0003734833870648E-2</v>
      </c>
      <c r="AG25" s="307" t="s">
        <v>140</v>
      </c>
      <c r="AH25" s="309" t="s">
        <v>141</v>
      </c>
      <c r="AI25" s="164" t="s">
        <v>108</v>
      </c>
      <c r="AJ25" s="159">
        <v>25640</v>
      </c>
      <c r="AK25" s="159" t="s">
        <v>109</v>
      </c>
      <c r="AL25" s="47"/>
      <c r="AN25" s="144">
        <f>Q25</f>
        <v>26350</v>
      </c>
      <c r="AO25" s="299">
        <f>IFERROR((AN25/AN26),"")</f>
        <v>0.99000601142170119</v>
      </c>
      <c r="AP25" s="70">
        <v>24435</v>
      </c>
      <c r="AQ25" s="299">
        <f t="shared" ref="AQ25" si="57">IFERROR((AP25/AP26),"")</f>
        <v>0.9861968761351253</v>
      </c>
      <c r="AR25" s="301">
        <f t="shared" ref="AR25" si="58">IFERROR(AQ25/AO25,0)</f>
        <v>0.99615241196252358</v>
      </c>
      <c r="AS25" s="86">
        <f>Q25</f>
        <v>26350</v>
      </c>
      <c r="AT25" s="299">
        <f>IFERROR((AS25/AS26),"")</f>
        <v>0.99000601142170119</v>
      </c>
      <c r="AU25" s="88">
        <f>AP25</f>
        <v>24435</v>
      </c>
      <c r="AV25" s="299">
        <f t="shared" ref="AV25" si="59">IFERROR((AU25/AU26),"")</f>
        <v>0.9861968761351253</v>
      </c>
      <c r="AW25" s="301">
        <f t="shared" ref="AW25" si="60">IFERROR(AV25/AT25,0)</f>
        <v>0.99615241196252358</v>
      </c>
      <c r="AX25" s="302" t="s">
        <v>142</v>
      </c>
      <c r="AY25" s="313" t="s">
        <v>143</v>
      </c>
      <c r="AZ25" s="129"/>
      <c r="BA25" s="335">
        <v>24435</v>
      </c>
      <c r="BB25" s="334" t="s">
        <v>109</v>
      </c>
      <c r="BC25" s="315"/>
      <c r="BE25" s="146">
        <f>R25</f>
        <v>26980</v>
      </c>
      <c r="BF25" s="295">
        <f>IFERROR((BE25/BE26),"")</f>
        <v>0.99001908116835458</v>
      </c>
      <c r="BG25" s="19"/>
      <c r="BH25" s="295" t="str">
        <f t="shared" ref="BH25" si="61">IFERROR((BG25/BG26),"")</f>
        <v/>
      </c>
      <c r="BI25" s="269">
        <f t="shared" ref="BI25" si="62">IFERROR(BH25/BF25,0)</f>
        <v>0</v>
      </c>
      <c r="BJ25" s="30">
        <f>R25</f>
        <v>26980</v>
      </c>
      <c r="BK25" s="295">
        <f>IFERROR((BJ25/BJ26),"")</f>
        <v>0.99001908116835458</v>
      </c>
      <c r="BL25" s="31">
        <f>BG25</f>
        <v>0</v>
      </c>
      <c r="BM25" s="295" t="str">
        <f t="shared" ref="BM25" si="63">IFERROR((BL25/BL26),"")</f>
        <v/>
      </c>
      <c r="BN25" s="269">
        <f t="shared" ref="BN25" si="64">IFERROR(BM25/BK25,0)</f>
        <v>0</v>
      </c>
      <c r="BO25" s="311"/>
      <c r="BP25" s="313"/>
      <c r="BQ25" s="42"/>
      <c r="BR25" s="47"/>
      <c r="BS25" s="47"/>
      <c r="BT25" s="315"/>
      <c r="BU25" s="14"/>
      <c r="BV25" s="146">
        <f>S25</f>
        <v>27868</v>
      </c>
      <c r="BW25" s="295">
        <f>IFERROR((BV25/BV26),"")</f>
        <v>0.98998223801065721</v>
      </c>
      <c r="BX25" s="19"/>
      <c r="BY25" s="295" t="str">
        <f t="shared" ref="BY25" si="65">IFERROR((BX25/BX26),"")</f>
        <v/>
      </c>
      <c r="BZ25" s="269">
        <f t="shared" ref="BZ25" si="66">IFERROR(BY25/BW25,0)</f>
        <v>0</v>
      </c>
      <c r="CA25" s="30">
        <f>S25</f>
        <v>27868</v>
      </c>
      <c r="CB25" s="295">
        <f>IFERROR((CA25/CA26),"")</f>
        <v>0.98998223801065721</v>
      </c>
      <c r="CC25" s="31">
        <f>BX25</f>
        <v>0</v>
      </c>
      <c r="CD25" s="291" t="str">
        <f t="shared" ref="CD25" si="67">IFERROR((CC25/CC26),"")</f>
        <v/>
      </c>
      <c r="CE25" s="255">
        <f t="shared" ref="CE25" si="68">IFERROR(CD25/CB25,0)</f>
        <v>0</v>
      </c>
      <c r="CF25" s="293"/>
      <c r="CG25" s="294"/>
      <c r="CH25" s="42"/>
      <c r="CI25" s="47"/>
      <c r="CJ25" s="47"/>
      <c r="CK25" s="315"/>
    </row>
    <row r="26" spans="1:89" s="4" customFormat="1" ht="258.75" customHeight="1">
      <c r="A26" s="174"/>
      <c r="B26" s="177"/>
      <c r="C26" s="179"/>
      <c r="D26" s="181"/>
      <c r="E26" s="101" t="s">
        <v>144</v>
      </c>
      <c r="F26" s="183"/>
      <c r="G26" s="108" t="s">
        <v>145</v>
      </c>
      <c r="H26" s="78">
        <v>25476</v>
      </c>
      <c r="I26" s="172"/>
      <c r="J26" s="69">
        <v>26616</v>
      </c>
      <c r="K26" s="172"/>
      <c r="L26" s="69">
        <v>27252</v>
      </c>
      <c r="M26" s="172"/>
      <c r="N26" s="69">
        <v>28150</v>
      </c>
      <c r="O26" s="172"/>
      <c r="P26" s="85"/>
      <c r="Q26" s="69">
        <v>26616</v>
      </c>
      <c r="R26" s="69">
        <v>27252</v>
      </c>
      <c r="S26" s="69">
        <v>28150</v>
      </c>
      <c r="T26" s="184" t="s">
        <v>85</v>
      </c>
      <c r="U26" s="185"/>
      <c r="V26" s="185"/>
      <c r="W26" s="186"/>
      <c r="X26" s="85"/>
      <c r="Y26" s="187" t="s">
        <v>85</v>
      </c>
      <c r="Z26" s="188"/>
      <c r="AA26" s="189"/>
      <c r="AB26" s="145">
        <f t="shared" si="21"/>
        <v>25476</v>
      </c>
      <c r="AC26" s="172"/>
      <c r="AD26" s="71">
        <v>25697</v>
      </c>
      <c r="AE26" s="172"/>
      <c r="AF26" s="318"/>
      <c r="AG26" s="308"/>
      <c r="AH26" s="310"/>
      <c r="AI26" s="167" t="s">
        <v>108</v>
      </c>
      <c r="AJ26" s="160">
        <v>25697</v>
      </c>
      <c r="AK26" s="160" t="s">
        <v>109</v>
      </c>
      <c r="AL26" s="49"/>
      <c r="AN26" s="145">
        <f>Q26</f>
        <v>26616</v>
      </c>
      <c r="AO26" s="300"/>
      <c r="AP26" s="71">
        <v>24777</v>
      </c>
      <c r="AQ26" s="300"/>
      <c r="AR26" s="301"/>
      <c r="AS26" s="87">
        <f>Q26</f>
        <v>26616</v>
      </c>
      <c r="AT26" s="300"/>
      <c r="AU26" s="89">
        <f>AP26</f>
        <v>24777</v>
      </c>
      <c r="AV26" s="300"/>
      <c r="AW26" s="301"/>
      <c r="AX26" s="303"/>
      <c r="AY26" s="314"/>
      <c r="AZ26" s="130"/>
      <c r="BA26" s="336">
        <v>24777</v>
      </c>
      <c r="BB26" s="334" t="s">
        <v>109</v>
      </c>
      <c r="BC26" s="316"/>
      <c r="BE26" s="147">
        <f>R26</f>
        <v>27252</v>
      </c>
      <c r="BF26" s="296"/>
      <c r="BG26" s="20"/>
      <c r="BH26" s="296"/>
      <c r="BI26" s="269"/>
      <c r="BJ26" s="32">
        <f>R26</f>
        <v>27252</v>
      </c>
      <c r="BK26" s="296"/>
      <c r="BL26" s="33">
        <f>BG26</f>
        <v>0</v>
      </c>
      <c r="BM26" s="296"/>
      <c r="BN26" s="269"/>
      <c r="BO26" s="312"/>
      <c r="BP26" s="314"/>
      <c r="BQ26" s="48"/>
      <c r="BR26" s="49"/>
      <c r="BS26" s="49"/>
      <c r="BT26" s="316"/>
      <c r="BU26" s="14"/>
      <c r="BV26" s="147">
        <f>S26</f>
        <v>28150</v>
      </c>
      <c r="BW26" s="296"/>
      <c r="BX26" s="20"/>
      <c r="BY26" s="296"/>
      <c r="BZ26" s="269"/>
      <c r="CA26" s="32">
        <f>S26</f>
        <v>28150</v>
      </c>
      <c r="CB26" s="296"/>
      <c r="CC26" s="33">
        <f>BX26</f>
        <v>0</v>
      </c>
      <c r="CD26" s="292"/>
      <c r="CE26" s="255"/>
      <c r="CF26" s="257"/>
      <c r="CG26" s="259"/>
      <c r="CH26" s="48"/>
      <c r="CI26" s="49"/>
      <c r="CJ26" s="49"/>
      <c r="CK26" s="316"/>
    </row>
    <row r="27" spans="1:89" s="4" customFormat="1" ht="249.75" customHeight="1">
      <c r="A27" s="174"/>
      <c r="B27" s="176">
        <v>9</v>
      </c>
      <c r="C27" s="178" t="s">
        <v>146</v>
      </c>
      <c r="D27" s="180" t="s">
        <v>147</v>
      </c>
      <c r="E27" s="102" t="s">
        <v>148</v>
      </c>
      <c r="F27" s="182" t="s">
        <v>63</v>
      </c>
      <c r="G27" s="107" t="s">
        <v>149</v>
      </c>
      <c r="H27" s="77">
        <v>110</v>
      </c>
      <c r="I27" s="169">
        <f>IFERROR((H27/H28),"")/100</f>
        <v>6.962025316455696E-5</v>
      </c>
      <c r="J27" s="68">
        <v>341</v>
      </c>
      <c r="K27" s="169">
        <f>IFERROR((J27/J28),"")</f>
        <v>9.6874999999999999E-3</v>
      </c>
      <c r="L27" s="68">
        <v>574</v>
      </c>
      <c r="M27" s="169">
        <f>IFERROR((L27/L28),"")</f>
        <v>1.6494252873563219E-2</v>
      </c>
      <c r="N27" s="68">
        <v>185</v>
      </c>
      <c r="O27" s="169">
        <f>IFERROR((N27/N28),"")</f>
        <v>5.8730158730158728E-3</v>
      </c>
      <c r="P27" s="84"/>
      <c r="Q27" s="68">
        <v>341</v>
      </c>
      <c r="R27" s="68">
        <v>574</v>
      </c>
      <c r="S27" s="68">
        <v>185</v>
      </c>
      <c r="T27" s="121">
        <f t="shared" si="16"/>
        <v>110</v>
      </c>
      <c r="U27" s="122">
        <f t="shared" si="17"/>
        <v>451</v>
      </c>
      <c r="V27" s="122">
        <f t="shared" si="18"/>
        <v>1025</v>
      </c>
      <c r="W27" s="123">
        <f t="shared" si="19"/>
        <v>1210</v>
      </c>
      <c r="X27" s="84"/>
      <c r="Y27" s="122">
        <f>H27+Q27</f>
        <v>451</v>
      </c>
      <c r="Z27" s="122">
        <f>Y27+R27</f>
        <v>1025</v>
      </c>
      <c r="AA27" s="123">
        <f>Z27+S27</f>
        <v>1210</v>
      </c>
      <c r="AB27" s="144">
        <f t="shared" si="21"/>
        <v>110</v>
      </c>
      <c r="AC27" s="169">
        <f>IFERROR((AB27/AB28),"")</f>
        <v>6.962025316455696E-3</v>
      </c>
      <c r="AD27" s="70">
        <v>114</v>
      </c>
      <c r="AE27" s="304">
        <f t="shared" ref="AE27" si="69">IFERROR((AD27/AD28),"")</f>
        <v>7.2829489554717946E-3</v>
      </c>
      <c r="AF27" s="306">
        <f t="shared" ref="AF27" si="70">IFERROR(AE27/AC27,0)</f>
        <v>1.0460963045132214</v>
      </c>
      <c r="AG27" s="307" t="s">
        <v>150</v>
      </c>
      <c r="AH27" s="309" t="s">
        <v>151</v>
      </c>
      <c r="AI27" s="164" t="s">
        <v>108</v>
      </c>
      <c r="AJ27" s="159">
        <v>907</v>
      </c>
      <c r="AK27" s="164" t="s">
        <v>108</v>
      </c>
      <c r="AL27" s="47" t="s">
        <v>152</v>
      </c>
      <c r="AN27" s="144">
        <f>Q27</f>
        <v>341</v>
      </c>
      <c r="AO27" s="299">
        <f>IFERROR((AN27/AN28),"")</f>
        <v>9.6874999999999999E-3</v>
      </c>
      <c r="AP27" s="70">
        <v>458</v>
      </c>
      <c r="AQ27" s="299">
        <f t="shared" ref="AQ27" si="71">IFERROR((AP27/AP28),"")</f>
        <v>1.0247689794822455E-2</v>
      </c>
      <c r="AR27" s="301">
        <f t="shared" ref="AR27" si="72">IFERROR(AQ27/AO27,0)</f>
        <v>1.0578260433365114</v>
      </c>
      <c r="AS27" s="86">
        <f>Y27</f>
        <v>451</v>
      </c>
      <c r="AT27" s="299">
        <f>IFERROR((AS27/AS28),"")</f>
        <v>8.8431372549019616E-3</v>
      </c>
      <c r="AU27" s="88">
        <f>AD27+AP27</f>
        <v>572</v>
      </c>
      <c r="AV27" s="299">
        <f t="shared" ref="AV27" si="73">IFERROR((AU27/AU28),"")</f>
        <v>9.4786729857819912E-3</v>
      </c>
      <c r="AW27" s="301">
        <f t="shared" ref="AW27" si="74">IFERROR(AV27/AT27,0)</f>
        <v>1.071867676884438</v>
      </c>
      <c r="AX27" s="319" t="s">
        <v>153</v>
      </c>
      <c r="AY27" s="321" t="s">
        <v>154</v>
      </c>
      <c r="AZ27" s="129"/>
      <c r="BA27" s="335">
        <v>3466</v>
      </c>
      <c r="BB27" s="332" t="s">
        <v>108</v>
      </c>
      <c r="BC27" s="329" t="s">
        <v>155</v>
      </c>
      <c r="BE27" s="146">
        <f>R27</f>
        <v>574</v>
      </c>
      <c r="BF27" s="295">
        <f>IFERROR((BE27/BE28),"")</f>
        <v>1.6494252873563219E-2</v>
      </c>
      <c r="BG27" s="19"/>
      <c r="BH27" s="295" t="str">
        <f t="shared" ref="BH27" si="75">IFERROR((BG27/BG28),"")</f>
        <v/>
      </c>
      <c r="BI27" s="269">
        <f t="shared" ref="BI27" si="76">IFERROR(BH27/BF27,0)</f>
        <v>0</v>
      </c>
      <c r="BJ27" s="30">
        <f>Z27</f>
        <v>1025</v>
      </c>
      <c r="BK27" s="295">
        <f>IFERROR((BJ27/BJ28),"")</f>
        <v>1.1946386946386946E-2</v>
      </c>
      <c r="BL27" s="31">
        <f>AU27+BG27</f>
        <v>572</v>
      </c>
      <c r="BM27" s="295">
        <f t="shared" ref="BM27" si="77">IFERROR((BL27/BL28),"")</f>
        <v>9.4786729857819912E-3</v>
      </c>
      <c r="BN27" s="269">
        <f t="shared" ref="BN27" si="78">IFERROR(BM27/BK27,0)</f>
        <v>0.79343428505375113</v>
      </c>
      <c r="BO27" s="311"/>
      <c r="BP27" s="313"/>
      <c r="BQ27" s="42"/>
      <c r="BR27" s="47"/>
      <c r="BS27" s="47"/>
      <c r="BT27" s="315"/>
      <c r="BU27" s="14"/>
      <c r="BV27" s="146">
        <f>S27</f>
        <v>185</v>
      </c>
      <c r="BW27" s="295">
        <f>IFERROR((BV27/BV28),"")</f>
        <v>5.8730158730158728E-3</v>
      </c>
      <c r="BX27" s="19"/>
      <c r="BY27" s="295" t="str">
        <f t="shared" ref="BY27" si="79">IFERROR((BX27/BX28),"")</f>
        <v/>
      </c>
      <c r="BZ27" s="269">
        <f t="shared" ref="BZ27" si="80">IFERROR(BY27/BW27,0)</f>
        <v>0</v>
      </c>
      <c r="CA27" s="30">
        <f>AA27</f>
        <v>1210</v>
      </c>
      <c r="CB27" s="295">
        <f>IFERROR((CA27/CA28),"")</f>
        <v>1.0315430520034101E-2</v>
      </c>
      <c r="CC27" s="31">
        <f>BL27+BX27</f>
        <v>572</v>
      </c>
      <c r="CD27" s="291">
        <f t="shared" ref="CD27" si="81">IFERROR((CC27/CC28),"")</f>
        <v>9.4786729857819912E-3</v>
      </c>
      <c r="CE27" s="255">
        <f t="shared" ref="CE27" si="82">IFERROR(CD27/CB27,0)</f>
        <v>0.91888292663820459</v>
      </c>
      <c r="CF27" s="293"/>
      <c r="CG27" s="294"/>
      <c r="CH27" s="42"/>
      <c r="CI27" s="47"/>
      <c r="CJ27" s="47"/>
      <c r="CK27" s="315"/>
    </row>
    <row r="28" spans="1:89" s="4" customFormat="1" ht="249.75" customHeight="1">
      <c r="A28" s="174"/>
      <c r="B28" s="177"/>
      <c r="C28" s="179"/>
      <c r="D28" s="317"/>
      <c r="E28" s="101" t="s">
        <v>156</v>
      </c>
      <c r="F28" s="183"/>
      <c r="G28" s="106" t="s">
        <v>157</v>
      </c>
      <c r="H28" s="79">
        <v>15800</v>
      </c>
      <c r="I28" s="170"/>
      <c r="J28" s="69">
        <v>35200</v>
      </c>
      <c r="K28" s="170"/>
      <c r="L28" s="69">
        <v>34800</v>
      </c>
      <c r="M28" s="170"/>
      <c r="N28" s="69">
        <v>31500</v>
      </c>
      <c r="O28" s="170"/>
      <c r="P28" s="85"/>
      <c r="Q28" s="69">
        <v>35200</v>
      </c>
      <c r="R28" s="69">
        <v>34800</v>
      </c>
      <c r="S28" s="69">
        <v>31500</v>
      </c>
      <c r="T28" s="124">
        <f t="shared" si="16"/>
        <v>15800</v>
      </c>
      <c r="U28" s="125">
        <f t="shared" si="17"/>
        <v>51000</v>
      </c>
      <c r="V28" s="125">
        <f t="shared" si="18"/>
        <v>85800</v>
      </c>
      <c r="W28" s="126">
        <f t="shared" si="19"/>
        <v>117300</v>
      </c>
      <c r="X28" s="85"/>
      <c r="Y28" s="125">
        <f>H28+Q28</f>
        <v>51000</v>
      </c>
      <c r="Z28" s="125">
        <f>Y28+R28</f>
        <v>85800</v>
      </c>
      <c r="AA28" s="126">
        <f>Z28+S28</f>
        <v>117300</v>
      </c>
      <c r="AB28" s="145">
        <f t="shared" si="21"/>
        <v>15800</v>
      </c>
      <c r="AC28" s="170"/>
      <c r="AD28" s="71">
        <v>15653</v>
      </c>
      <c r="AE28" s="305"/>
      <c r="AF28" s="306"/>
      <c r="AG28" s="308"/>
      <c r="AH28" s="310"/>
      <c r="AI28" s="167" t="s">
        <v>108</v>
      </c>
      <c r="AJ28" s="160">
        <v>15899</v>
      </c>
      <c r="AK28" s="167" t="s">
        <v>108</v>
      </c>
      <c r="AL28" s="49"/>
      <c r="AN28" s="145">
        <f>Q28</f>
        <v>35200</v>
      </c>
      <c r="AO28" s="300"/>
      <c r="AP28" s="71">
        <v>44693</v>
      </c>
      <c r="AQ28" s="300"/>
      <c r="AR28" s="301"/>
      <c r="AS28" s="87">
        <f>Y28</f>
        <v>51000</v>
      </c>
      <c r="AT28" s="300"/>
      <c r="AU28" s="89">
        <f>AD28+AP28</f>
        <v>60346</v>
      </c>
      <c r="AV28" s="300"/>
      <c r="AW28" s="301"/>
      <c r="AX28" s="320"/>
      <c r="AY28" s="322"/>
      <c r="AZ28" s="130"/>
      <c r="BA28" s="336">
        <v>46950</v>
      </c>
      <c r="BB28" s="332" t="s">
        <v>108</v>
      </c>
      <c r="BC28" s="330"/>
      <c r="BE28" s="147">
        <f>R28</f>
        <v>34800</v>
      </c>
      <c r="BF28" s="296"/>
      <c r="BG28" s="20"/>
      <c r="BH28" s="296"/>
      <c r="BI28" s="269"/>
      <c r="BJ28" s="32">
        <f>Z28</f>
        <v>85800</v>
      </c>
      <c r="BK28" s="296"/>
      <c r="BL28" s="33">
        <f>AU28+BG28</f>
        <v>60346</v>
      </c>
      <c r="BM28" s="296"/>
      <c r="BN28" s="269"/>
      <c r="BO28" s="312"/>
      <c r="BP28" s="314"/>
      <c r="BQ28" s="48"/>
      <c r="BR28" s="49"/>
      <c r="BS28" s="49"/>
      <c r="BT28" s="316"/>
      <c r="BU28" s="14"/>
      <c r="BV28" s="147">
        <f>S28</f>
        <v>31500</v>
      </c>
      <c r="BW28" s="296"/>
      <c r="BX28" s="20"/>
      <c r="BY28" s="296"/>
      <c r="BZ28" s="269"/>
      <c r="CA28" s="32">
        <f>AA28</f>
        <v>117300</v>
      </c>
      <c r="CB28" s="296"/>
      <c r="CC28" s="33">
        <f>BL28+BX28</f>
        <v>60346</v>
      </c>
      <c r="CD28" s="292"/>
      <c r="CE28" s="255"/>
      <c r="CF28" s="257"/>
      <c r="CG28" s="259"/>
      <c r="CH28" s="48"/>
      <c r="CI28" s="49"/>
      <c r="CJ28" s="49"/>
      <c r="CK28" s="316"/>
    </row>
    <row r="29" spans="1:89" s="4" customFormat="1" ht="318.75">
      <c r="A29" s="174"/>
      <c r="B29" s="176">
        <v>10</v>
      </c>
      <c r="C29" s="178" t="s">
        <v>158</v>
      </c>
      <c r="D29" s="180" t="s">
        <v>159</v>
      </c>
      <c r="E29" s="100" t="s">
        <v>160</v>
      </c>
      <c r="F29" s="182" t="s">
        <v>63</v>
      </c>
      <c r="G29" s="107" t="s">
        <v>161</v>
      </c>
      <c r="H29" s="77">
        <v>35</v>
      </c>
      <c r="I29" s="169">
        <f>IFERROR((H29/H30),"")</f>
        <v>3.54251012145749E-2</v>
      </c>
      <c r="J29" s="68">
        <v>300</v>
      </c>
      <c r="K29" s="169">
        <f>IFERROR((J29/J30),"")</f>
        <v>0.375</v>
      </c>
      <c r="L29" s="68">
        <v>320</v>
      </c>
      <c r="M29" s="169">
        <f>IFERROR((L29/L30),"")</f>
        <v>0.4</v>
      </c>
      <c r="N29" s="68">
        <v>65</v>
      </c>
      <c r="O29" s="169">
        <f>IFERROR((N29/N30),"")</f>
        <v>8.1250000000000003E-2</v>
      </c>
      <c r="P29" s="84"/>
      <c r="Q29" s="68">
        <v>300</v>
      </c>
      <c r="R29" s="68">
        <v>320</v>
      </c>
      <c r="S29" s="68">
        <v>65</v>
      </c>
      <c r="T29" s="193" t="s">
        <v>162</v>
      </c>
      <c r="U29" s="194"/>
      <c r="V29" s="194"/>
      <c r="W29" s="195"/>
      <c r="X29" s="84"/>
      <c r="Y29" s="199" t="s">
        <v>162</v>
      </c>
      <c r="Z29" s="194"/>
      <c r="AA29" s="195"/>
      <c r="AB29" s="144">
        <f t="shared" si="21"/>
        <v>35</v>
      </c>
      <c r="AC29" s="169">
        <f>IFERROR((AB29/AB30),"")</f>
        <v>3.54251012145749E-2</v>
      </c>
      <c r="AD29" s="70">
        <v>35</v>
      </c>
      <c r="AE29" s="304">
        <f t="shared" ref="AE29" si="83">IFERROR((AD29/AD30),"")</f>
        <v>3.54251012145749E-2</v>
      </c>
      <c r="AF29" s="306">
        <f t="shared" ref="AF29" si="84">IFERROR(AE29/AC29,0)</f>
        <v>1</v>
      </c>
      <c r="AG29" s="307" t="s">
        <v>163</v>
      </c>
      <c r="AH29" s="309" t="s">
        <v>164</v>
      </c>
      <c r="AI29" s="164" t="s">
        <v>108</v>
      </c>
      <c r="AJ29" s="159">
        <v>35</v>
      </c>
      <c r="AK29" s="164" t="s">
        <v>108</v>
      </c>
      <c r="AL29" s="47" t="s">
        <v>165</v>
      </c>
      <c r="AN29" s="144">
        <f>Q29</f>
        <v>300</v>
      </c>
      <c r="AO29" s="299">
        <f>IFERROR((AN29/AN30),"")</f>
        <v>0.375</v>
      </c>
      <c r="AP29" s="70">
        <v>444</v>
      </c>
      <c r="AQ29" s="299">
        <f t="shared" ref="AQ29" si="85">IFERROR((AP29/AP30),"")</f>
        <v>0.55430711610486894</v>
      </c>
      <c r="AR29" s="301">
        <f t="shared" ref="AR29" si="86">IFERROR(AQ29/AO29,0)</f>
        <v>1.4781523096129838</v>
      </c>
      <c r="AS29" s="86">
        <f>Q29</f>
        <v>300</v>
      </c>
      <c r="AT29" s="299">
        <f>IFERROR((AS29/AS30),"")</f>
        <v>0.375</v>
      </c>
      <c r="AU29" s="88">
        <f>AP29</f>
        <v>444</v>
      </c>
      <c r="AV29" s="299">
        <f t="shared" ref="AV29" si="87">IFERROR((AU29/AU30),"")</f>
        <v>0.55430711610486894</v>
      </c>
      <c r="AW29" s="301">
        <f t="shared" ref="AW29" si="88">IFERROR(AV29/AT29,0)</f>
        <v>1.4781523096129838</v>
      </c>
      <c r="AX29" s="324" t="s">
        <v>166</v>
      </c>
      <c r="AY29" s="321" t="s">
        <v>167</v>
      </c>
      <c r="AZ29" s="129"/>
      <c r="BA29" s="337">
        <v>548</v>
      </c>
      <c r="BB29" s="332" t="s">
        <v>108</v>
      </c>
      <c r="BC29" s="315"/>
      <c r="BE29" s="146">
        <f>R29</f>
        <v>320</v>
      </c>
      <c r="BF29" s="295">
        <f>IFERROR((BE29/BE30),"")</f>
        <v>0.4</v>
      </c>
      <c r="BG29" s="19"/>
      <c r="BH29" s="295" t="str">
        <f t="shared" ref="BH29" si="89">IFERROR((BG29/BG30),"")</f>
        <v/>
      </c>
      <c r="BI29" s="269">
        <f t="shared" ref="BI29" si="90">IFERROR(BH29/BF29,0)</f>
        <v>0</v>
      </c>
      <c r="BJ29" s="30">
        <f>R29</f>
        <v>320</v>
      </c>
      <c r="BK29" s="295">
        <f>IFERROR((BJ29/BJ30),"")</f>
        <v>0.4</v>
      </c>
      <c r="BL29" s="31">
        <f>BG29</f>
        <v>0</v>
      </c>
      <c r="BM29" s="295" t="str">
        <f t="shared" ref="BM29" si="91">IFERROR((BL29/BL30),"")</f>
        <v/>
      </c>
      <c r="BN29" s="269">
        <f t="shared" ref="BN29" si="92">IFERROR(BM29/BK29,0)</f>
        <v>0</v>
      </c>
      <c r="BO29" s="311"/>
      <c r="BP29" s="313"/>
      <c r="BQ29" s="42"/>
      <c r="BR29" s="47"/>
      <c r="BS29" s="47"/>
      <c r="BT29" s="315"/>
      <c r="BU29" s="14"/>
      <c r="BV29" s="146">
        <f>S29</f>
        <v>65</v>
      </c>
      <c r="BW29" s="295">
        <f>IFERROR((BV29/BV30),"")</f>
        <v>8.1250000000000003E-2</v>
      </c>
      <c r="BX29" s="19"/>
      <c r="BY29" s="295" t="str">
        <f t="shared" ref="BY29" si="93">IFERROR((BX29/BX30),"")</f>
        <v/>
      </c>
      <c r="BZ29" s="269">
        <f t="shared" ref="BZ29" si="94">IFERROR(BY29/BW29,0)</f>
        <v>0</v>
      </c>
      <c r="CA29" s="30">
        <f>S29</f>
        <v>65</v>
      </c>
      <c r="CB29" s="295">
        <f>IFERROR((CA29/CA30),"")</f>
        <v>8.1250000000000003E-2</v>
      </c>
      <c r="CC29" s="31">
        <f>BX29</f>
        <v>0</v>
      </c>
      <c r="CD29" s="291" t="str">
        <f t="shared" ref="CD29" si="95">IFERROR((CC29/CC30),"")</f>
        <v/>
      </c>
      <c r="CE29" s="255">
        <f t="shared" ref="CE29" si="96">IFERROR(CD29/CB29,0)</f>
        <v>0</v>
      </c>
      <c r="CF29" s="293"/>
      <c r="CG29" s="294"/>
      <c r="CH29" s="42"/>
      <c r="CI29" s="47"/>
      <c r="CJ29" s="47"/>
      <c r="CK29" s="315"/>
    </row>
    <row r="30" spans="1:89" s="4" customFormat="1" ht="318.75">
      <c r="A30" s="174"/>
      <c r="B30" s="177"/>
      <c r="C30" s="179"/>
      <c r="D30" s="181"/>
      <c r="E30" s="101" t="s">
        <v>168</v>
      </c>
      <c r="F30" s="183"/>
      <c r="G30" s="106" t="s">
        <v>169</v>
      </c>
      <c r="H30" s="78">
        <v>988</v>
      </c>
      <c r="I30" s="170"/>
      <c r="J30" s="69">
        <v>800</v>
      </c>
      <c r="K30" s="170"/>
      <c r="L30" s="69">
        <v>800</v>
      </c>
      <c r="M30" s="170"/>
      <c r="N30" s="69">
        <v>800</v>
      </c>
      <c r="O30" s="170"/>
      <c r="P30" s="85"/>
      <c r="Q30" s="69">
        <v>800</v>
      </c>
      <c r="R30" s="69">
        <v>800</v>
      </c>
      <c r="S30" s="69">
        <v>800</v>
      </c>
      <c r="T30" s="196"/>
      <c r="U30" s="197"/>
      <c r="V30" s="197"/>
      <c r="W30" s="198"/>
      <c r="X30" s="85"/>
      <c r="Y30" s="200"/>
      <c r="Z30" s="197"/>
      <c r="AA30" s="198"/>
      <c r="AB30" s="145">
        <f>H30</f>
        <v>988</v>
      </c>
      <c r="AC30" s="170"/>
      <c r="AD30" s="71">
        <v>988</v>
      </c>
      <c r="AE30" s="305"/>
      <c r="AF30" s="306"/>
      <c r="AG30" s="308"/>
      <c r="AH30" s="310"/>
      <c r="AI30" s="167" t="s">
        <v>108</v>
      </c>
      <c r="AJ30" s="160">
        <v>200</v>
      </c>
      <c r="AK30" s="167" t="s">
        <v>108</v>
      </c>
      <c r="AL30" s="49" t="s">
        <v>165</v>
      </c>
      <c r="AN30" s="145">
        <f>Q30</f>
        <v>800</v>
      </c>
      <c r="AO30" s="300"/>
      <c r="AP30" s="71">
        <v>801</v>
      </c>
      <c r="AQ30" s="300"/>
      <c r="AR30" s="301"/>
      <c r="AS30" s="87">
        <f>Q30</f>
        <v>800</v>
      </c>
      <c r="AT30" s="300"/>
      <c r="AU30" s="89">
        <f>AP30</f>
        <v>801</v>
      </c>
      <c r="AV30" s="300"/>
      <c r="AW30" s="301"/>
      <c r="AX30" s="325"/>
      <c r="AY30" s="322"/>
      <c r="AZ30" s="128"/>
      <c r="BA30" s="338">
        <v>801</v>
      </c>
      <c r="BB30" s="332" t="s">
        <v>108</v>
      </c>
      <c r="BC30" s="316"/>
      <c r="BE30" s="147">
        <f>R30</f>
        <v>800</v>
      </c>
      <c r="BF30" s="296"/>
      <c r="BG30" s="20"/>
      <c r="BH30" s="296"/>
      <c r="BI30" s="269"/>
      <c r="BJ30" s="32">
        <f>R30</f>
        <v>800</v>
      </c>
      <c r="BK30" s="296"/>
      <c r="BL30" s="33">
        <f>BG30</f>
        <v>0</v>
      </c>
      <c r="BM30" s="296"/>
      <c r="BN30" s="269"/>
      <c r="BO30" s="312"/>
      <c r="BP30" s="314"/>
      <c r="BQ30" s="48"/>
      <c r="BR30" s="49"/>
      <c r="BS30" s="49"/>
      <c r="BT30" s="316"/>
      <c r="BU30" s="14"/>
      <c r="BV30" s="147">
        <f>S30</f>
        <v>800</v>
      </c>
      <c r="BW30" s="296"/>
      <c r="BX30" s="20"/>
      <c r="BY30" s="296"/>
      <c r="BZ30" s="269"/>
      <c r="CA30" s="32">
        <f>S30</f>
        <v>800</v>
      </c>
      <c r="CB30" s="296"/>
      <c r="CC30" s="33">
        <f>BX30</f>
        <v>0</v>
      </c>
      <c r="CD30" s="292"/>
      <c r="CE30" s="255"/>
      <c r="CF30" s="257"/>
      <c r="CG30" s="259"/>
      <c r="CH30" s="48"/>
      <c r="CI30" s="49"/>
      <c r="CJ30" s="49"/>
      <c r="CK30" s="316"/>
    </row>
    <row r="31" spans="1:89" s="4" customFormat="1" ht="276.75" customHeight="1">
      <c r="A31" s="174"/>
      <c r="B31" s="176">
        <v>11</v>
      </c>
      <c r="C31" s="178" t="s">
        <v>170</v>
      </c>
      <c r="D31" s="180" t="s">
        <v>171</v>
      </c>
      <c r="E31" s="102" t="s">
        <v>172</v>
      </c>
      <c r="F31" s="182" t="s">
        <v>63</v>
      </c>
      <c r="G31" s="107" t="s">
        <v>173</v>
      </c>
      <c r="H31" s="77">
        <v>3233</v>
      </c>
      <c r="I31" s="169">
        <f>IFERROR((H31/H32),"")</f>
        <v>0.26413398692810458</v>
      </c>
      <c r="J31" s="68">
        <v>12599</v>
      </c>
      <c r="K31" s="169">
        <f>IFERROR((J31/J32),"")</f>
        <v>0.17215276354444217</v>
      </c>
      <c r="L31" s="68">
        <v>15818</v>
      </c>
      <c r="M31" s="169">
        <f>IFERROR((L31/L32),"")</f>
        <v>0.20025066146776216</v>
      </c>
      <c r="N31" s="68">
        <v>15811</v>
      </c>
      <c r="O31" s="169">
        <f>IFERROR((N31/N32),"")</f>
        <v>0.23918009227743742</v>
      </c>
      <c r="P31" s="84"/>
      <c r="Q31" s="68">
        <v>12599</v>
      </c>
      <c r="R31" s="68">
        <v>15818</v>
      </c>
      <c r="S31" s="68">
        <v>15811</v>
      </c>
      <c r="T31" s="121">
        <f t="shared" si="16"/>
        <v>3233</v>
      </c>
      <c r="U31" s="122">
        <f t="shared" si="17"/>
        <v>15832</v>
      </c>
      <c r="V31" s="122">
        <f t="shared" si="18"/>
        <v>31650</v>
      </c>
      <c r="W31" s="123">
        <f t="shared" si="19"/>
        <v>47461</v>
      </c>
      <c r="X31" s="84"/>
      <c r="Y31" s="122">
        <f>H31+Q31</f>
        <v>15832</v>
      </c>
      <c r="Z31" s="122">
        <f t="shared" ref="Z31:AA34" si="97">Y31+R31</f>
        <v>31650</v>
      </c>
      <c r="AA31" s="123">
        <f t="shared" si="97"/>
        <v>47461</v>
      </c>
      <c r="AB31" s="144">
        <f t="shared" si="21"/>
        <v>3233</v>
      </c>
      <c r="AC31" s="169">
        <f>IFERROR((AB31/AB32),"")</f>
        <v>0.26413398692810458</v>
      </c>
      <c r="AD31" s="70">
        <v>3043</v>
      </c>
      <c r="AE31" s="304">
        <f t="shared" ref="AE31" si="98">IFERROR((AD31/AD32),"")</f>
        <v>0.22510726438822312</v>
      </c>
      <c r="AF31" s="306">
        <f t="shared" ref="AF31" si="99">IFERROR(AE31/AC31,0)</f>
        <v>0.85224649431235722</v>
      </c>
      <c r="AG31" s="307" t="s">
        <v>129</v>
      </c>
      <c r="AH31" s="309" t="s">
        <v>174</v>
      </c>
      <c r="AI31" s="161" t="s">
        <v>114</v>
      </c>
      <c r="AJ31" s="155">
        <v>3025</v>
      </c>
      <c r="AK31" s="161" t="s">
        <v>175</v>
      </c>
      <c r="AL31" s="50"/>
      <c r="AN31" s="144">
        <f>Q31</f>
        <v>12599</v>
      </c>
      <c r="AO31" s="299">
        <f>IFERROR((AN31/AN32),"")</f>
        <v>0.17215276354444217</v>
      </c>
      <c r="AP31" s="70">
        <v>20612</v>
      </c>
      <c r="AQ31" s="299">
        <f t="shared" ref="AQ31" si="100">IFERROR((AP31/AP32),"")</f>
        <v>0.42356615909417833</v>
      </c>
      <c r="AR31" s="301">
        <f t="shared" ref="AR31" si="101">IFERROR(AQ31/AO31,0)</f>
        <v>2.4604087112713264</v>
      </c>
      <c r="AS31" s="86">
        <f>Y31</f>
        <v>15832</v>
      </c>
      <c r="AT31" s="299">
        <f>IFERROR((AS31/AS32),"")</f>
        <v>0.18533216271583261</v>
      </c>
      <c r="AU31" s="88">
        <f>AD31+AP31</f>
        <v>23655</v>
      </c>
      <c r="AV31" s="299">
        <f t="shared" ref="AV31" si="102">IFERROR((AU31/AU32),"")</f>
        <v>0.3804216722149853</v>
      </c>
      <c r="AW31" s="301">
        <f t="shared" ref="AW31" si="103">IFERROR(AV31/AT31,0)</f>
        <v>2.0526478871251337</v>
      </c>
      <c r="AX31" s="302" t="s">
        <v>110</v>
      </c>
      <c r="AY31" s="313" t="s">
        <v>176</v>
      </c>
      <c r="AZ31" s="131"/>
      <c r="BA31" s="337">
        <v>20574</v>
      </c>
      <c r="BB31" s="332" t="s">
        <v>108</v>
      </c>
      <c r="BC31" s="315"/>
      <c r="BE31" s="146">
        <f>R31</f>
        <v>15818</v>
      </c>
      <c r="BF31" s="295">
        <f>IFERROR((BE31/BE32),"")</f>
        <v>0.20025066146776216</v>
      </c>
      <c r="BG31" s="19"/>
      <c r="BH31" s="295" t="str">
        <f t="shared" ref="BH31" si="104">IFERROR((BG31/BG32),"")</f>
        <v/>
      </c>
      <c r="BI31" s="269">
        <f t="shared" ref="BI31" si="105">IFERROR(BH31/BF31,0)</f>
        <v>0</v>
      </c>
      <c r="BJ31" s="30">
        <f>Z31</f>
        <v>31650</v>
      </c>
      <c r="BK31" s="295">
        <f>IFERROR((BJ31/BJ32),"")</f>
        <v>0.19249951342934996</v>
      </c>
      <c r="BL31" s="31">
        <f>AU31+BG31</f>
        <v>23655</v>
      </c>
      <c r="BM31" s="295">
        <f t="shared" ref="BM31" si="106">IFERROR((BL31/BL32),"")</f>
        <v>0.3804216722149853</v>
      </c>
      <c r="BN31" s="269">
        <f t="shared" ref="BN31" si="107">IFERROR(BM31/BK31,0)</f>
        <v>1.976221474214819</v>
      </c>
      <c r="BO31" s="311"/>
      <c r="BP31" s="313"/>
      <c r="BQ31" s="46"/>
      <c r="BR31" s="50"/>
      <c r="BS31" s="50"/>
      <c r="BT31" s="315"/>
      <c r="BU31" s="14"/>
      <c r="BV31" s="146">
        <f>S31</f>
        <v>15811</v>
      </c>
      <c r="BW31" s="295">
        <f>IFERROR((BV31/BV32),"")</f>
        <v>0.23918009227743742</v>
      </c>
      <c r="BX31" s="19"/>
      <c r="BY31" s="295" t="str">
        <f t="shared" ref="BY31" si="108">IFERROR((BX31/BX32),"")</f>
        <v/>
      </c>
      <c r="BZ31" s="269">
        <f t="shared" ref="BZ31" si="109">IFERROR(BY31/BW31,0)</f>
        <v>0</v>
      </c>
      <c r="CA31" s="30">
        <f>AA31</f>
        <v>47461</v>
      </c>
      <c r="CB31" s="295">
        <f>IFERROR((CA31/CA32),"")</f>
        <v>0.2058857978231918</v>
      </c>
      <c r="CC31" s="31">
        <f>BL31+BX31</f>
        <v>23655</v>
      </c>
      <c r="CD31" s="291">
        <f t="shared" ref="CD31" si="110">IFERROR((CC31/CC32),"")</f>
        <v>0.3804216722149853</v>
      </c>
      <c r="CE31" s="255">
        <f t="shared" ref="CE31" si="111">IFERROR(CD31/CB31,0)</f>
        <v>1.8477314911331542</v>
      </c>
      <c r="CF31" s="293"/>
      <c r="CG31" s="294"/>
      <c r="CH31" s="46"/>
      <c r="CI31" s="50"/>
      <c r="CJ31" s="50"/>
      <c r="CK31" s="315"/>
    </row>
    <row r="32" spans="1:89" s="4" customFormat="1" ht="276.75" customHeight="1">
      <c r="A32" s="174"/>
      <c r="B32" s="177"/>
      <c r="C32" s="179"/>
      <c r="D32" s="181"/>
      <c r="E32" s="101" t="s">
        <v>177</v>
      </c>
      <c r="F32" s="183"/>
      <c r="G32" s="106" t="s">
        <v>178</v>
      </c>
      <c r="H32" s="78">
        <v>12240</v>
      </c>
      <c r="I32" s="170"/>
      <c r="J32" s="69">
        <v>73185</v>
      </c>
      <c r="K32" s="170"/>
      <c r="L32" s="69">
        <v>78991</v>
      </c>
      <c r="M32" s="170"/>
      <c r="N32" s="69">
        <v>66105</v>
      </c>
      <c r="O32" s="170"/>
      <c r="P32" s="85"/>
      <c r="Q32" s="69">
        <v>73185</v>
      </c>
      <c r="R32" s="69">
        <v>78991</v>
      </c>
      <c r="S32" s="69">
        <v>66105</v>
      </c>
      <c r="T32" s="124">
        <f t="shared" si="16"/>
        <v>12240</v>
      </c>
      <c r="U32" s="125">
        <f t="shared" si="17"/>
        <v>85425</v>
      </c>
      <c r="V32" s="125">
        <f t="shared" si="18"/>
        <v>164416</v>
      </c>
      <c r="W32" s="126">
        <f t="shared" si="19"/>
        <v>230521</v>
      </c>
      <c r="X32" s="85"/>
      <c r="Y32" s="125">
        <f>H32+Q32</f>
        <v>85425</v>
      </c>
      <c r="Z32" s="125">
        <f t="shared" si="97"/>
        <v>164416</v>
      </c>
      <c r="AA32" s="126">
        <f t="shared" si="97"/>
        <v>230521</v>
      </c>
      <c r="AB32" s="145">
        <f t="shared" si="21"/>
        <v>12240</v>
      </c>
      <c r="AC32" s="170"/>
      <c r="AD32" s="71">
        <v>13518</v>
      </c>
      <c r="AE32" s="305"/>
      <c r="AF32" s="306"/>
      <c r="AG32" s="308"/>
      <c r="AH32" s="310"/>
      <c r="AI32" s="160" t="s">
        <v>108</v>
      </c>
      <c r="AJ32" s="160">
        <v>13423</v>
      </c>
      <c r="AK32" s="160" t="s">
        <v>108</v>
      </c>
      <c r="AL32" s="49"/>
      <c r="AN32" s="145">
        <f>Q32</f>
        <v>73185</v>
      </c>
      <c r="AO32" s="300"/>
      <c r="AP32" s="71">
        <v>48663</v>
      </c>
      <c r="AQ32" s="300"/>
      <c r="AR32" s="301"/>
      <c r="AS32" s="87">
        <f>Y32</f>
        <v>85425</v>
      </c>
      <c r="AT32" s="300"/>
      <c r="AU32" s="89">
        <f>AD32+AP32</f>
        <v>62181</v>
      </c>
      <c r="AV32" s="300"/>
      <c r="AW32" s="301"/>
      <c r="AX32" s="303"/>
      <c r="AY32" s="314"/>
      <c r="AZ32" s="132"/>
      <c r="BA32" s="338">
        <v>48566</v>
      </c>
      <c r="BB32" s="332" t="s">
        <v>108</v>
      </c>
      <c r="BC32" s="316"/>
      <c r="BE32" s="147">
        <f>R32</f>
        <v>78991</v>
      </c>
      <c r="BF32" s="296"/>
      <c r="BG32" s="20"/>
      <c r="BH32" s="296"/>
      <c r="BI32" s="269"/>
      <c r="BJ32" s="32">
        <f>Z32</f>
        <v>164416</v>
      </c>
      <c r="BK32" s="296"/>
      <c r="BL32" s="33">
        <f>AU32+BG32</f>
        <v>62181</v>
      </c>
      <c r="BM32" s="296"/>
      <c r="BN32" s="269"/>
      <c r="BO32" s="312"/>
      <c r="BP32" s="314"/>
      <c r="BQ32" s="48"/>
      <c r="BR32" s="49"/>
      <c r="BS32" s="49"/>
      <c r="BT32" s="316"/>
      <c r="BU32" s="14"/>
      <c r="BV32" s="147">
        <f>S32</f>
        <v>66105</v>
      </c>
      <c r="BW32" s="296"/>
      <c r="BX32" s="20"/>
      <c r="BY32" s="296"/>
      <c r="BZ32" s="269"/>
      <c r="CA32" s="32">
        <f>AA32</f>
        <v>230521</v>
      </c>
      <c r="CB32" s="296"/>
      <c r="CC32" s="33">
        <f>BL32+BX32</f>
        <v>62181</v>
      </c>
      <c r="CD32" s="292"/>
      <c r="CE32" s="255"/>
      <c r="CF32" s="257"/>
      <c r="CG32" s="259"/>
      <c r="CH32" s="48"/>
      <c r="CI32" s="49"/>
      <c r="CJ32" s="49"/>
      <c r="CK32" s="316"/>
    </row>
    <row r="33" spans="1:89" s="4" customFormat="1" ht="276.75" customHeight="1">
      <c r="A33" s="174"/>
      <c r="B33" s="201">
        <v>12</v>
      </c>
      <c r="C33" s="178" t="s">
        <v>179</v>
      </c>
      <c r="D33" s="180" t="s">
        <v>180</v>
      </c>
      <c r="E33" s="102" t="s">
        <v>181</v>
      </c>
      <c r="F33" s="182" t="s">
        <v>63</v>
      </c>
      <c r="G33" s="107" t="s">
        <v>182</v>
      </c>
      <c r="H33" s="77">
        <v>9007</v>
      </c>
      <c r="I33" s="169">
        <f>IFERROR((H33/H34),"")</f>
        <v>0.73586601307189548</v>
      </c>
      <c r="J33" s="68">
        <v>60586</v>
      </c>
      <c r="K33" s="169">
        <f>IFERROR((J33/J34),"")</f>
        <v>0.8278472364555578</v>
      </c>
      <c r="L33" s="68">
        <v>63173</v>
      </c>
      <c r="M33" s="169">
        <f>IFERROR((L33/L34),"")</f>
        <v>0.79974933853223784</v>
      </c>
      <c r="N33" s="68">
        <v>50294</v>
      </c>
      <c r="O33" s="169">
        <f>IFERROR((N33/N34),"")</f>
        <v>0.76081990772256258</v>
      </c>
      <c r="P33" s="84"/>
      <c r="Q33" s="68">
        <v>60586</v>
      </c>
      <c r="R33" s="68">
        <v>63173</v>
      </c>
      <c r="S33" s="68">
        <v>50294</v>
      </c>
      <c r="T33" s="121">
        <f t="shared" si="16"/>
        <v>9007</v>
      </c>
      <c r="U33" s="122">
        <f t="shared" si="17"/>
        <v>69593</v>
      </c>
      <c r="V33" s="122">
        <f t="shared" si="18"/>
        <v>132766</v>
      </c>
      <c r="W33" s="123">
        <f t="shared" si="19"/>
        <v>183060</v>
      </c>
      <c r="X33" s="84"/>
      <c r="Y33" s="122">
        <f>H33+Q33</f>
        <v>69593</v>
      </c>
      <c r="Z33" s="122">
        <f t="shared" si="97"/>
        <v>132766</v>
      </c>
      <c r="AA33" s="123">
        <f t="shared" si="97"/>
        <v>183060</v>
      </c>
      <c r="AB33" s="144">
        <f t="shared" si="21"/>
        <v>9007</v>
      </c>
      <c r="AC33" s="169">
        <f>IFERROR((AB33/AB34),"")</f>
        <v>0.73586601307189548</v>
      </c>
      <c r="AD33" s="70">
        <v>10475</v>
      </c>
      <c r="AE33" s="304">
        <f t="shared" ref="AE33" si="112">IFERROR((AD33/AD34),"")</f>
        <v>0.77489273561177685</v>
      </c>
      <c r="AF33" s="306">
        <f t="shared" ref="AF33" si="113">IFERROR(AE33/AC33,0)</f>
        <v>1.053035093137354</v>
      </c>
      <c r="AG33" s="307" t="s">
        <v>129</v>
      </c>
      <c r="AH33" s="309" t="s">
        <v>183</v>
      </c>
      <c r="AI33" s="155" t="s">
        <v>108</v>
      </c>
      <c r="AJ33" s="155">
        <v>10396</v>
      </c>
      <c r="AK33" s="155" t="s">
        <v>108</v>
      </c>
      <c r="AL33" s="44"/>
      <c r="AN33" s="144">
        <f>Q33</f>
        <v>60586</v>
      </c>
      <c r="AO33" s="299">
        <f>IFERROR((AN33/AN34),"")</f>
        <v>0.8278472364555578</v>
      </c>
      <c r="AP33" s="70">
        <v>28051</v>
      </c>
      <c r="AQ33" s="299">
        <f t="shared" ref="AQ33" si="114">IFERROR((AP33/AP34),"")</f>
        <v>0.57643384090582173</v>
      </c>
      <c r="AR33" s="301">
        <f t="shared" ref="AR33" si="115">IFERROR(AQ33/AO33,0)</f>
        <v>0.69630460249385273</v>
      </c>
      <c r="AS33" s="86">
        <f>Y33</f>
        <v>69593</v>
      </c>
      <c r="AT33" s="299">
        <f>IFERROR((AS33/AS34),"")</f>
        <v>0.81466783728416736</v>
      </c>
      <c r="AU33" s="88">
        <f>AD33+AP33</f>
        <v>38526</v>
      </c>
      <c r="AV33" s="299">
        <f t="shared" ref="AV33" si="116">IFERROR((AU33/AU34),"")</f>
        <v>0.61957832778501476</v>
      </c>
      <c r="AW33" s="301">
        <f t="shared" ref="AW33" si="117">IFERROR(AV33/AT33,0)</f>
        <v>0.76052876943133485</v>
      </c>
      <c r="AX33" s="302" t="s">
        <v>184</v>
      </c>
      <c r="AY33" s="313" t="s">
        <v>185</v>
      </c>
      <c r="AZ33" s="131"/>
      <c r="BA33" s="337">
        <v>27992</v>
      </c>
      <c r="BB33" s="332" t="s">
        <v>108</v>
      </c>
      <c r="BC33" s="315"/>
      <c r="BE33" s="146">
        <f>R33</f>
        <v>63173</v>
      </c>
      <c r="BF33" s="295">
        <f>IFERROR((BE33/BE34),"")</f>
        <v>0.79974933853223784</v>
      </c>
      <c r="BG33" s="19"/>
      <c r="BH33" s="295" t="str">
        <f t="shared" ref="BH33" si="118">IFERROR((BG33/BG34),"")</f>
        <v/>
      </c>
      <c r="BI33" s="269">
        <f t="shared" ref="BI33" si="119">IFERROR(BH33/BF33,0)</f>
        <v>0</v>
      </c>
      <c r="BJ33" s="30">
        <f>Z33</f>
        <v>132766</v>
      </c>
      <c r="BK33" s="295">
        <f>IFERROR((BJ33/BJ34),"")</f>
        <v>0.8075004865706501</v>
      </c>
      <c r="BL33" s="31">
        <f>AU33+BG33</f>
        <v>38526</v>
      </c>
      <c r="BM33" s="295">
        <f t="shared" ref="BM33" si="120">IFERROR((BL33/BL34),"")</f>
        <v>0.61957832778501476</v>
      </c>
      <c r="BN33" s="269">
        <f t="shared" ref="BN33" si="121">IFERROR(BM33/BK33,0)</f>
        <v>0.7672792005566258</v>
      </c>
      <c r="BO33" s="311"/>
      <c r="BP33" s="313"/>
      <c r="BQ33" s="42"/>
      <c r="BR33" s="44"/>
      <c r="BS33" s="44"/>
      <c r="BT33" s="315"/>
      <c r="BU33" s="14"/>
      <c r="BV33" s="146">
        <f>S33</f>
        <v>50294</v>
      </c>
      <c r="BW33" s="295">
        <f>IFERROR((BV33/BV34),"")</f>
        <v>0.76081990772256258</v>
      </c>
      <c r="BX33" s="19"/>
      <c r="BY33" s="295" t="str">
        <f t="shared" ref="BY33" si="122">IFERROR((BX33/BX34),"")</f>
        <v/>
      </c>
      <c r="BZ33" s="269">
        <f t="shared" ref="BZ33" si="123">IFERROR(BY33/BW33,0)</f>
        <v>0</v>
      </c>
      <c r="CA33" s="30">
        <f>AA33</f>
        <v>183060</v>
      </c>
      <c r="CB33" s="295">
        <f>IFERROR((CA33/CA34),"")</f>
        <v>0.79411420217680817</v>
      </c>
      <c r="CC33" s="31">
        <f>BL33+BX33</f>
        <v>38526</v>
      </c>
      <c r="CD33" s="291">
        <f t="shared" ref="CD33" si="124">IFERROR((CC33/CC34),"")</f>
        <v>0.61957832778501476</v>
      </c>
      <c r="CE33" s="255">
        <f t="shared" ref="CE33" si="125">IFERROR(CD33/CB33,0)</f>
        <v>0.78021313066387732</v>
      </c>
      <c r="CF33" s="293"/>
      <c r="CG33" s="294"/>
      <c r="CH33" s="42"/>
      <c r="CI33" s="44"/>
      <c r="CJ33" s="44"/>
      <c r="CK33" s="315"/>
    </row>
    <row r="34" spans="1:89" s="4" customFormat="1" ht="276.75" customHeight="1">
      <c r="A34" s="175"/>
      <c r="B34" s="202"/>
      <c r="C34" s="179"/>
      <c r="D34" s="181"/>
      <c r="E34" s="101" t="s">
        <v>186</v>
      </c>
      <c r="F34" s="183"/>
      <c r="G34" s="106" t="s">
        <v>178</v>
      </c>
      <c r="H34" s="78">
        <v>12240</v>
      </c>
      <c r="I34" s="170"/>
      <c r="J34" s="69">
        <v>73185</v>
      </c>
      <c r="K34" s="170"/>
      <c r="L34" s="69">
        <v>78991</v>
      </c>
      <c r="M34" s="170"/>
      <c r="N34" s="69">
        <v>66105</v>
      </c>
      <c r="O34" s="170"/>
      <c r="P34" s="85"/>
      <c r="Q34" s="69">
        <v>73185</v>
      </c>
      <c r="R34" s="69">
        <v>78991</v>
      </c>
      <c r="S34" s="69">
        <v>66105</v>
      </c>
      <c r="T34" s="124">
        <f t="shared" si="16"/>
        <v>12240</v>
      </c>
      <c r="U34" s="125">
        <f t="shared" si="17"/>
        <v>85425</v>
      </c>
      <c r="V34" s="125">
        <f t="shared" si="18"/>
        <v>164416</v>
      </c>
      <c r="W34" s="126">
        <f t="shared" si="19"/>
        <v>230521</v>
      </c>
      <c r="X34" s="85"/>
      <c r="Y34" s="125">
        <f>H34+Q34</f>
        <v>85425</v>
      </c>
      <c r="Z34" s="125">
        <f t="shared" si="97"/>
        <v>164416</v>
      </c>
      <c r="AA34" s="126">
        <f t="shared" si="97"/>
        <v>230521</v>
      </c>
      <c r="AB34" s="145">
        <f t="shared" si="21"/>
        <v>12240</v>
      </c>
      <c r="AC34" s="170"/>
      <c r="AD34" s="71">
        <v>13518</v>
      </c>
      <c r="AE34" s="305"/>
      <c r="AF34" s="306"/>
      <c r="AG34" s="308"/>
      <c r="AH34" s="310"/>
      <c r="AI34" s="160" t="s">
        <v>108</v>
      </c>
      <c r="AJ34" s="160">
        <v>13423</v>
      </c>
      <c r="AK34" s="160" t="s">
        <v>108</v>
      </c>
      <c r="AL34" s="49"/>
      <c r="AN34" s="145">
        <f>Q34</f>
        <v>73185</v>
      </c>
      <c r="AO34" s="300"/>
      <c r="AP34" s="71">
        <v>48663</v>
      </c>
      <c r="AQ34" s="300"/>
      <c r="AR34" s="301"/>
      <c r="AS34" s="87">
        <f>Y34</f>
        <v>85425</v>
      </c>
      <c r="AT34" s="300"/>
      <c r="AU34" s="89">
        <f>AD34+AP34</f>
        <v>62181</v>
      </c>
      <c r="AV34" s="300"/>
      <c r="AW34" s="301"/>
      <c r="AX34" s="303"/>
      <c r="AY34" s="314"/>
      <c r="AZ34" s="132"/>
      <c r="BA34" s="338">
        <v>48566</v>
      </c>
      <c r="BB34" s="332" t="s">
        <v>108</v>
      </c>
      <c r="BC34" s="316"/>
      <c r="BE34" s="147">
        <f>R34</f>
        <v>78991</v>
      </c>
      <c r="BF34" s="296"/>
      <c r="BG34" s="20"/>
      <c r="BH34" s="296"/>
      <c r="BI34" s="269"/>
      <c r="BJ34" s="32">
        <f>Z34</f>
        <v>164416</v>
      </c>
      <c r="BK34" s="296"/>
      <c r="BL34" s="33">
        <f>AU34+BG34</f>
        <v>62181</v>
      </c>
      <c r="BM34" s="296"/>
      <c r="BN34" s="269"/>
      <c r="BO34" s="312"/>
      <c r="BP34" s="314"/>
      <c r="BQ34" s="48"/>
      <c r="BR34" s="49"/>
      <c r="BS34" s="49"/>
      <c r="BT34" s="316"/>
      <c r="BU34" s="14"/>
      <c r="BV34" s="147">
        <f>S34</f>
        <v>66105</v>
      </c>
      <c r="BW34" s="296"/>
      <c r="BX34" s="20"/>
      <c r="BY34" s="296"/>
      <c r="BZ34" s="269"/>
      <c r="CA34" s="32">
        <f>AA34</f>
        <v>230521</v>
      </c>
      <c r="CB34" s="296"/>
      <c r="CC34" s="33">
        <f>BL34+BX34</f>
        <v>62181</v>
      </c>
      <c r="CD34" s="292"/>
      <c r="CE34" s="255"/>
      <c r="CF34" s="257"/>
      <c r="CG34" s="259"/>
      <c r="CH34" s="48"/>
      <c r="CI34" s="49"/>
      <c r="CJ34" s="49"/>
      <c r="CK34" s="316"/>
    </row>
    <row r="35" spans="1:89" s="4" customFormat="1" ht="57.6" customHeight="1">
      <c r="A35" s="98"/>
      <c r="B35" s="58"/>
      <c r="C35" s="56"/>
      <c r="D35" s="56"/>
      <c r="E35" s="56"/>
      <c r="F35" s="99"/>
      <c r="G35" s="99"/>
      <c r="H35" s="57"/>
      <c r="I35" s="57"/>
      <c r="J35" s="57"/>
      <c r="K35" s="57"/>
      <c r="L35" s="57"/>
      <c r="M35" s="57"/>
      <c r="N35" s="57"/>
      <c r="O35" s="57"/>
      <c r="P35" s="57"/>
      <c r="Q35" s="57"/>
      <c r="R35" s="57"/>
      <c r="S35" s="57"/>
      <c r="T35" s="57"/>
      <c r="U35" s="57"/>
      <c r="V35" s="57"/>
      <c r="W35" s="57"/>
      <c r="X35" s="57"/>
      <c r="Y35" s="57"/>
      <c r="Z35" s="57"/>
      <c r="AA35" s="57"/>
      <c r="AB35" s="57"/>
      <c r="AC35" s="57"/>
      <c r="AD35" s="57"/>
      <c r="AE35" s="59"/>
      <c r="AF35" s="60"/>
      <c r="AG35" s="61"/>
      <c r="AH35" s="61"/>
      <c r="AI35" s="62"/>
      <c r="AJ35" s="62"/>
      <c r="AK35" s="62"/>
      <c r="AL35" s="62"/>
      <c r="AN35" s="57">
        <f>AN31+AN33</f>
        <v>73185</v>
      </c>
      <c r="AO35" s="64"/>
      <c r="AP35" s="57">
        <f>AP31+AP33</f>
        <v>48663</v>
      </c>
      <c r="AQ35" s="64"/>
      <c r="AR35" s="60"/>
      <c r="AS35" s="57"/>
      <c r="AT35" s="64"/>
      <c r="AU35" s="57">
        <f>AU31+AU33</f>
        <v>62181</v>
      </c>
      <c r="AV35" s="64"/>
      <c r="AW35" s="60"/>
      <c r="AX35" s="63"/>
      <c r="AY35" s="63"/>
      <c r="AZ35" s="62"/>
      <c r="BA35" s="57">
        <f>BA31+BA33</f>
        <v>48566</v>
      </c>
      <c r="BB35" s="62"/>
      <c r="BC35" s="63"/>
      <c r="BE35" s="57"/>
      <c r="BF35" s="64"/>
      <c r="BG35" s="57"/>
      <c r="BH35" s="64"/>
      <c r="BI35" s="60"/>
      <c r="BJ35" s="57"/>
      <c r="BK35" s="64"/>
      <c r="BL35" s="57"/>
      <c r="BM35" s="64"/>
      <c r="BN35" s="60"/>
      <c r="BO35" s="65"/>
      <c r="BP35" s="65"/>
      <c r="BQ35" s="62"/>
      <c r="BR35" s="62"/>
      <c r="BS35" s="62"/>
      <c r="BT35" s="63"/>
      <c r="BU35" s="14"/>
      <c r="BV35" s="57"/>
      <c r="BW35" s="64"/>
      <c r="BX35" s="57"/>
      <c r="BY35" s="64"/>
      <c r="BZ35" s="60"/>
      <c r="CA35" s="57"/>
      <c r="CB35" s="64"/>
      <c r="CC35" s="57"/>
      <c r="CD35" s="66"/>
      <c r="CE35" s="67"/>
      <c r="CF35" s="63"/>
      <c r="CG35" s="63"/>
      <c r="CH35" s="62"/>
      <c r="CI35" s="62"/>
      <c r="CJ35" s="62"/>
      <c r="CK35" s="63"/>
    </row>
    <row r="36" spans="1:89" ht="80.25" customHeight="1">
      <c r="E36" s="5"/>
      <c r="H36" s="154">
        <f>H31+H33</f>
        <v>12240</v>
      </c>
      <c r="I36" s="154"/>
      <c r="J36" s="21">
        <f t="shared" ref="J36:AF36" si="126">J31+J33</f>
        <v>73185</v>
      </c>
      <c r="K36" s="21"/>
      <c r="L36" s="21">
        <f t="shared" si="126"/>
        <v>78991</v>
      </c>
      <c r="M36" s="21"/>
      <c r="N36" s="21">
        <f t="shared" si="126"/>
        <v>66105</v>
      </c>
      <c r="O36" s="21"/>
      <c r="P36" s="21">
        <f t="shared" si="126"/>
        <v>0</v>
      </c>
      <c r="Q36" s="21">
        <f t="shared" si="126"/>
        <v>73185</v>
      </c>
      <c r="R36" s="21">
        <f t="shared" si="126"/>
        <v>78991</v>
      </c>
      <c r="S36" s="21">
        <f t="shared" si="126"/>
        <v>66105</v>
      </c>
      <c r="T36" s="21">
        <f t="shared" si="126"/>
        <v>12240</v>
      </c>
      <c r="U36" s="21">
        <f t="shared" si="126"/>
        <v>85425</v>
      </c>
      <c r="V36" s="21">
        <f t="shared" si="126"/>
        <v>164416</v>
      </c>
      <c r="W36" s="21">
        <f t="shared" si="126"/>
        <v>230521</v>
      </c>
      <c r="X36" s="21">
        <f t="shared" si="126"/>
        <v>0</v>
      </c>
      <c r="Y36" s="21">
        <f t="shared" si="126"/>
        <v>85425</v>
      </c>
      <c r="Z36" s="21">
        <f t="shared" si="126"/>
        <v>164416</v>
      </c>
      <c r="AA36" s="21">
        <f t="shared" si="126"/>
        <v>230521</v>
      </c>
      <c r="AB36" s="21">
        <f t="shared" si="126"/>
        <v>12240</v>
      </c>
      <c r="AC36" s="21"/>
      <c r="AD36" s="21">
        <f t="shared" si="126"/>
        <v>13518</v>
      </c>
      <c r="AE36" s="21"/>
      <c r="AF36" s="21"/>
    </row>
    <row r="37" spans="1:89" ht="60">
      <c r="A37" s="323" t="s">
        <v>187</v>
      </c>
      <c r="B37" s="323"/>
      <c r="C37" s="323"/>
      <c r="D37" s="323"/>
      <c r="E37" s="323"/>
      <c r="H37" s="14" t="b">
        <f>H32=H36</f>
        <v>1</v>
      </c>
      <c r="J37" s="14" t="b">
        <f t="shared" ref="J37:AF37" si="127">J32=J36</f>
        <v>1</v>
      </c>
      <c r="L37" s="14" t="b">
        <f t="shared" si="127"/>
        <v>1</v>
      </c>
      <c r="N37" s="14" t="b">
        <f t="shared" si="127"/>
        <v>1</v>
      </c>
      <c r="P37" s="14" t="b">
        <f t="shared" si="127"/>
        <v>1</v>
      </c>
      <c r="Q37" s="14" t="b">
        <f t="shared" si="127"/>
        <v>1</v>
      </c>
      <c r="R37" s="14" t="b">
        <f t="shared" si="127"/>
        <v>1</v>
      </c>
      <c r="S37" s="14" t="b">
        <f t="shared" si="127"/>
        <v>1</v>
      </c>
      <c r="T37" s="14" t="b">
        <f t="shared" si="127"/>
        <v>1</v>
      </c>
      <c r="U37" s="14" t="b">
        <f t="shared" si="127"/>
        <v>1</v>
      </c>
      <c r="V37" s="14" t="b">
        <f t="shared" si="127"/>
        <v>1</v>
      </c>
      <c r="W37" s="14" t="b">
        <f t="shared" si="127"/>
        <v>1</v>
      </c>
      <c r="X37" s="14" t="b">
        <f t="shared" si="127"/>
        <v>1</v>
      </c>
      <c r="Y37" s="14" t="b">
        <f t="shared" si="127"/>
        <v>1</v>
      </c>
      <c r="Z37" s="14" t="b">
        <f t="shared" si="127"/>
        <v>1</v>
      </c>
      <c r="AA37" s="14" t="b">
        <f t="shared" si="127"/>
        <v>1</v>
      </c>
      <c r="AB37" s="14" t="b">
        <f t="shared" si="127"/>
        <v>1</v>
      </c>
      <c r="AD37" s="14" t="b">
        <f t="shared" si="127"/>
        <v>1</v>
      </c>
    </row>
    <row r="38" spans="1:89" ht="60"/>
  </sheetData>
  <sheetProtection formatCells="0" formatColumns="0" formatRows="0"/>
  <mergeCells count="452">
    <mergeCell ref="CD29:CD30"/>
    <mergeCell ref="AQ29:AQ30"/>
    <mergeCell ref="AR29:AR30"/>
    <mergeCell ref="AT29:AT30"/>
    <mergeCell ref="AX29:AX30"/>
    <mergeCell ref="BV8:CK8"/>
    <mergeCell ref="BE8:BT8"/>
    <mergeCell ref="CK9:CK10"/>
    <mergeCell ref="CK19:CK20"/>
    <mergeCell ref="CK21:CK22"/>
    <mergeCell ref="CK23:CK24"/>
    <mergeCell ref="CK25:CK26"/>
    <mergeCell ref="BC27:BC28"/>
    <mergeCell ref="BC29:BC30"/>
    <mergeCell ref="BT9:BT10"/>
    <mergeCell ref="BT19:BT20"/>
    <mergeCell ref="CJ9:CJ10"/>
    <mergeCell ref="CG25:CG26"/>
    <mergeCell ref="CF29:CF30"/>
    <mergeCell ref="CG29:CG30"/>
    <mergeCell ref="CG27:CG28"/>
    <mergeCell ref="CB27:CB28"/>
    <mergeCell ref="CD27:CD28"/>
    <mergeCell ref="CE27:CE28"/>
    <mergeCell ref="A37:E37"/>
    <mergeCell ref="CK27:CK28"/>
    <mergeCell ref="CK29:CK30"/>
    <mergeCell ref="CK31:CK32"/>
    <mergeCell ref="CK33:CK34"/>
    <mergeCell ref="BC31:BC32"/>
    <mergeCell ref="BC33:BC34"/>
    <mergeCell ref="CF31:CF32"/>
    <mergeCell ref="CD33:CD34"/>
    <mergeCell ref="D33:D34"/>
    <mergeCell ref="F33:F34"/>
    <mergeCell ref="AC33:AC34"/>
    <mergeCell ref="AV31:AV32"/>
    <mergeCell ref="AW31:AW32"/>
    <mergeCell ref="BT31:BT32"/>
    <mergeCell ref="BK31:BK32"/>
    <mergeCell ref="BM31:BM32"/>
    <mergeCell ref="BN31:BN32"/>
    <mergeCell ref="BO31:BO32"/>
    <mergeCell ref="CE31:CE32"/>
    <mergeCell ref="CD31:CD32"/>
    <mergeCell ref="AX31:AX32"/>
    <mergeCell ref="AO31:AO32"/>
    <mergeCell ref="CE29:CE30"/>
    <mergeCell ref="AQ33:AQ34"/>
    <mergeCell ref="AQ31:AQ32"/>
    <mergeCell ref="AR31:AR32"/>
    <mergeCell ref="BP25:BP26"/>
    <mergeCell ref="BW25:BW26"/>
    <mergeCell ref="BY25:BY26"/>
    <mergeCell ref="BZ25:BZ26"/>
    <mergeCell ref="BH25:BH26"/>
    <mergeCell ref="BI25:BI26"/>
    <mergeCell ref="BK25:BK26"/>
    <mergeCell ref="BM25:BM26"/>
    <mergeCell ref="BN25:BN26"/>
    <mergeCell ref="BO25:BO26"/>
    <mergeCell ref="AT31:AT32"/>
    <mergeCell ref="BW31:BW32"/>
    <mergeCell ref="AY31:AY32"/>
    <mergeCell ref="BF31:BF32"/>
    <mergeCell ref="BH31:BH32"/>
    <mergeCell ref="BI31:BI32"/>
    <mergeCell ref="BK27:BK28"/>
    <mergeCell ref="BM27:BM28"/>
    <mergeCell ref="AT27:AT28"/>
    <mergeCell ref="AQ27:AQ28"/>
    <mergeCell ref="AR27:AR28"/>
    <mergeCell ref="AR33:AR34"/>
    <mergeCell ref="BT33:BT34"/>
    <mergeCell ref="BW33:BW34"/>
    <mergeCell ref="AT33:AT34"/>
    <mergeCell ref="AV33:AV34"/>
    <mergeCell ref="AW33:AW34"/>
    <mergeCell ref="AY33:AY34"/>
    <mergeCell ref="BF33:BF34"/>
    <mergeCell ref="BH33:BH34"/>
    <mergeCell ref="BI33:BI34"/>
    <mergeCell ref="AE29:AE30"/>
    <mergeCell ref="CE33:CE34"/>
    <mergeCell ref="CF33:CF34"/>
    <mergeCell ref="CG33:CG34"/>
    <mergeCell ref="BY31:BY32"/>
    <mergeCell ref="BZ31:BZ32"/>
    <mergeCell ref="CB31:CB32"/>
    <mergeCell ref="AX33:AX34"/>
    <mergeCell ref="CG31:CG32"/>
    <mergeCell ref="AV29:AV30"/>
    <mergeCell ref="AW29:AW30"/>
    <mergeCell ref="AE33:AE34"/>
    <mergeCell ref="AF33:AF34"/>
    <mergeCell ref="AG33:AG34"/>
    <mergeCell ref="AH33:AH34"/>
    <mergeCell ref="AO33:AO34"/>
    <mergeCell ref="BY33:BY34"/>
    <mergeCell ref="BZ33:BZ34"/>
    <mergeCell ref="CB33:CB34"/>
    <mergeCell ref="BK33:BK34"/>
    <mergeCell ref="BM33:BM34"/>
    <mergeCell ref="BN33:BN34"/>
    <mergeCell ref="BO33:BO34"/>
    <mergeCell ref="BP33:BP34"/>
    <mergeCell ref="CD25:CD26"/>
    <mergeCell ref="CF27:CF28"/>
    <mergeCell ref="AC31:AC32"/>
    <mergeCell ref="BW29:BW30"/>
    <mergeCell ref="BY29:BY30"/>
    <mergeCell ref="BZ29:BZ30"/>
    <mergeCell ref="CB29:CB30"/>
    <mergeCell ref="BT29:BT30"/>
    <mergeCell ref="BK29:BK30"/>
    <mergeCell ref="BM29:BM30"/>
    <mergeCell ref="BN29:BN30"/>
    <mergeCell ref="BO29:BO30"/>
    <mergeCell ref="BP29:BP30"/>
    <mergeCell ref="AY29:AY30"/>
    <mergeCell ref="BF29:BF30"/>
    <mergeCell ref="BH29:BH30"/>
    <mergeCell ref="BI29:BI30"/>
    <mergeCell ref="AO29:AO30"/>
    <mergeCell ref="AE31:AE32"/>
    <mergeCell ref="AF31:AF32"/>
    <mergeCell ref="AG31:AG32"/>
    <mergeCell ref="AH31:AH32"/>
    <mergeCell ref="BP31:BP32"/>
    <mergeCell ref="AC29:AC30"/>
    <mergeCell ref="BW27:BW28"/>
    <mergeCell ref="AO27:AO28"/>
    <mergeCell ref="CB25:CB26"/>
    <mergeCell ref="AF29:AF30"/>
    <mergeCell ref="AG29:AG30"/>
    <mergeCell ref="AH29:AH30"/>
    <mergeCell ref="BT27:BT28"/>
    <mergeCell ref="AV27:AV28"/>
    <mergeCell ref="AW27:AW28"/>
    <mergeCell ref="AX27:AX28"/>
    <mergeCell ref="AY27:AY28"/>
    <mergeCell ref="BF27:BF28"/>
    <mergeCell ref="B27:B28"/>
    <mergeCell ref="C27:C28"/>
    <mergeCell ref="D27:D28"/>
    <mergeCell ref="F27:F28"/>
    <mergeCell ref="AC27:AC28"/>
    <mergeCell ref="AE27:AE28"/>
    <mergeCell ref="AF27:AF28"/>
    <mergeCell ref="AQ25:AQ26"/>
    <mergeCell ref="AR25:AR26"/>
    <mergeCell ref="AC25:AC26"/>
    <mergeCell ref="AE25:AE26"/>
    <mergeCell ref="AF25:AF26"/>
    <mergeCell ref="AG25:AG26"/>
    <mergeCell ref="AH25:AH26"/>
    <mergeCell ref="AO25:AO26"/>
    <mergeCell ref="AC23:AC24"/>
    <mergeCell ref="BH23:BH24"/>
    <mergeCell ref="BI23:BI24"/>
    <mergeCell ref="AQ23:AQ24"/>
    <mergeCell ref="AR23:AR24"/>
    <mergeCell ref="CF25:CF26"/>
    <mergeCell ref="AG27:AG28"/>
    <mergeCell ref="AH27:AH28"/>
    <mergeCell ref="AT25:AT26"/>
    <mergeCell ref="AV25:AV26"/>
    <mergeCell ref="BT25:BT26"/>
    <mergeCell ref="BF25:BF26"/>
    <mergeCell ref="BC25:BC26"/>
    <mergeCell ref="CE25:CE26"/>
    <mergeCell ref="AW25:AW26"/>
    <mergeCell ref="AX25:AX26"/>
    <mergeCell ref="AY25:AY26"/>
    <mergeCell ref="BY27:BY28"/>
    <mergeCell ref="BZ27:BZ28"/>
    <mergeCell ref="BN27:BN28"/>
    <mergeCell ref="BO27:BO28"/>
    <mergeCell ref="BP27:BP28"/>
    <mergeCell ref="BH27:BH28"/>
    <mergeCell ref="BI27:BI28"/>
    <mergeCell ref="AE21:AE22"/>
    <mergeCell ref="AF21:AF22"/>
    <mergeCell ref="AG21:AG22"/>
    <mergeCell ref="AH21:AH22"/>
    <mergeCell ref="AO21:AO22"/>
    <mergeCell ref="BH21:BH22"/>
    <mergeCell ref="CE23:CE24"/>
    <mergeCell ref="CF23:CF24"/>
    <mergeCell ref="AE23:AE24"/>
    <mergeCell ref="AF23:AF24"/>
    <mergeCell ref="BT21:BT22"/>
    <mergeCell ref="BT23:BT24"/>
    <mergeCell ref="CF21:CF22"/>
    <mergeCell ref="AX23:AX24"/>
    <mergeCell ref="AV23:AV24"/>
    <mergeCell ref="AW23:AW24"/>
    <mergeCell ref="AY23:AY24"/>
    <mergeCell ref="BF23:BF24"/>
    <mergeCell ref="AT23:AT24"/>
    <mergeCell ref="BM23:BM24"/>
    <mergeCell ref="BN23:BN24"/>
    <mergeCell ref="BO23:BO24"/>
    <mergeCell ref="BP23:BP24"/>
    <mergeCell ref="CG21:CG22"/>
    <mergeCell ref="CD21:CD22"/>
    <mergeCell ref="BY21:BY22"/>
    <mergeCell ref="BZ21:BZ22"/>
    <mergeCell ref="CB21:CB22"/>
    <mergeCell ref="AG23:AG24"/>
    <mergeCell ref="AH23:AH24"/>
    <mergeCell ref="AO23:AO24"/>
    <mergeCell ref="CG23:CG24"/>
    <mergeCell ref="BK21:BK22"/>
    <mergeCell ref="BM21:BM22"/>
    <mergeCell ref="BN21:BN22"/>
    <mergeCell ref="BO21:BO22"/>
    <mergeCell ref="BP21:BP22"/>
    <mergeCell ref="BW21:BW22"/>
    <mergeCell ref="BI21:BI22"/>
    <mergeCell ref="CE21:CE22"/>
    <mergeCell ref="BC23:BC24"/>
    <mergeCell ref="BW23:BW24"/>
    <mergeCell ref="BY23:BY24"/>
    <mergeCell ref="BZ23:BZ24"/>
    <mergeCell ref="CB23:CB24"/>
    <mergeCell ref="CD23:CD24"/>
    <mergeCell ref="BK23:BK24"/>
    <mergeCell ref="AQ19:AQ20"/>
    <mergeCell ref="AR19:AR20"/>
    <mergeCell ref="AR21:AR22"/>
    <mergeCell ref="AT21:AT22"/>
    <mergeCell ref="AV21:AV22"/>
    <mergeCell ref="AW21:AW22"/>
    <mergeCell ref="AX21:AX22"/>
    <mergeCell ref="AY21:AY22"/>
    <mergeCell ref="BF21:BF22"/>
    <mergeCell ref="BC21:BC22"/>
    <mergeCell ref="AQ21:AQ22"/>
    <mergeCell ref="BC19:BC20"/>
    <mergeCell ref="BF19:BF20"/>
    <mergeCell ref="BH19:BH20"/>
    <mergeCell ref="BI19:BI20"/>
    <mergeCell ref="AG19:AG20"/>
    <mergeCell ref="AH19:AH20"/>
    <mergeCell ref="AO19:AO20"/>
    <mergeCell ref="CE19:CE20"/>
    <mergeCell ref="CF19:CF20"/>
    <mergeCell ref="CG19:CG20"/>
    <mergeCell ref="B21:B22"/>
    <mergeCell ref="C21:C22"/>
    <mergeCell ref="D21:D22"/>
    <mergeCell ref="F21:F22"/>
    <mergeCell ref="AC21:AC22"/>
    <mergeCell ref="BW19:BW20"/>
    <mergeCell ref="BY19:BY20"/>
    <mergeCell ref="BZ19:BZ20"/>
    <mergeCell ref="CB19:CB20"/>
    <mergeCell ref="CD19:CD20"/>
    <mergeCell ref="BK19:BK20"/>
    <mergeCell ref="BM19:BM20"/>
    <mergeCell ref="BN19:BN20"/>
    <mergeCell ref="BO19:BO20"/>
    <mergeCell ref="BP19:BP20"/>
    <mergeCell ref="AY19:AY20"/>
    <mergeCell ref="CF17:CF18"/>
    <mergeCell ref="CG17:CG18"/>
    <mergeCell ref="A19:A24"/>
    <mergeCell ref="B19:B20"/>
    <mergeCell ref="C19:C20"/>
    <mergeCell ref="D19:D20"/>
    <mergeCell ref="F19:F20"/>
    <mergeCell ref="AC19:AC20"/>
    <mergeCell ref="BW17:BW18"/>
    <mergeCell ref="BY17:BY18"/>
    <mergeCell ref="BZ17:BZ18"/>
    <mergeCell ref="CB17:CB18"/>
    <mergeCell ref="CD17:CD18"/>
    <mergeCell ref="CE17:CE18"/>
    <mergeCell ref="T17:V18"/>
    <mergeCell ref="W17:W18"/>
    <mergeCell ref="X17:Z18"/>
    <mergeCell ref="AA17:AA18"/>
    <mergeCell ref="AT19:AT20"/>
    <mergeCell ref="AV19:AV20"/>
    <mergeCell ref="AW19:AW20"/>
    <mergeCell ref="AX19:AX20"/>
    <mergeCell ref="AE19:AE20"/>
    <mergeCell ref="AF19:AF20"/>
    <mergeCell ref="CF15:CF16"/>
    <mergeCell ref="CG15:CG16"/>
    <mergeCell ref="B17:B18"/>
    <mergeCell ref="C17:C18"/>
    <mergeCell ref="D17:D18"/>
    <mergeCell ref="F17:F18"/>
    <mergeCell ref="H17:L18"/>
    <mergeCell ref="P17:R18"/>
    <mergeCell ref="BW15:BW16"/>
    <mergeCell ref="BY15:BY16"/>
    <mergeCell ref="BZ15:BZ16"/>
    <mergeCell ref="CB15:CB16"/>
    <mergeCell ref="CD15:CD16"/>
    <mergeCell ref="CE15:CE16"/>
    <mergeCell ref="T15:V16"/>
    <mergeCell ref="W15:W16"/>
    <mergeCell ref="X15:Z16"/>
    <mergeCell ref="AA15:AA16"/>
    <mergeCell ref="B15:B16"/>
    <mergeCell ref="C15:C16"/>
    <mergeCell ref="D15:D16"/>
    <mergeCell ref="F15:F16"/>
    <mergeCell ref="H15:L16"/>
    <mergeCell ref="P15:R16"/>
    <mergeCell ref="CE13:CE14"/>
    <mergeCell ref="CF13:CF14"/>
    <mergeCell ref="CG13:CG14"/>
    <mergeCell ref="BW13:BW14"/>
    <mergeCell ref="BY13:BY14"/>
    <mergeCell ref="BZ13:BZ14"/>
    <mergeCell ref="CB13:CB14"/>
    <mergeCell ref="H13:L14"/>
    <mergeCell ref="P13:R14"/>
    <mergeCell ref="T13:V14"/>
    <mergeCell ref="W13:W14"/>
    <mergeCell ref="X13:Z14"/>
    <mergeCell ref="AA13:AA14"/>
    <mergeCell ref="CE11:CE12"/>
    <mergeCell ref="CF11:CF12"/>
    <mergeCell ref="CG11:CG12"/>
    <mergeCell ref="A13:A18"/>
    <mergeCell ref="B13:B14"/>
    <mergeCell ref="C13:C14"/>
    <mergeCell ref="D13:D14"/>
    <mergeCell ref="F13:F14"/>
    <mergeCell ref="BW11:BW12"/>
    <mergeCell ref="BY11:BY12"/>
    <mergeCell ref="BZ11:BZ12"/>
    <mergeCell ref="CB11:CB12"/>
    <mergeCell ref="CD11:CD12"/>
    <mergeCell ref="P11:R12"/>
    <mergeCell ref="T11:V12"/>
    <mergeCell ref="W11:W12"/>
    <mergeCell ref="X11:Z12"/>
    <mergeCell ref="AA11:AA12"/>
    <mergeCell ref="A11:A12"/>
    <mergeCell ref="B11:B12"/>
    <mergeCell ref="C11:C12"/>
    <mergeCell ref="D11:D12"/>
    <mergeCell ref="F11:F12"/>
    <mergeCell ref="CD13:CD14"/>
    <mergeCell ref="CA9:CE9"/>
    <mergeCell ref="CF9:CF10"/>
    <mergeCell ref="CG9:CG10"/>
    <mergeCell ref="CH9:CH10"/>
    <mergeCell ref="CI9:CI10"/>
    <mergeCell ref="BE9:BI9"/>
    <mergeCell ref="BJ9:BN9"/>
    <mergeCell ref="BO9:BO10"/>
    <mergeCell ref="BP9:BP10"/>
    <mergeCell ref="BQ9:BQ10"/>
    <mergeCell ref="BR9:BR10"/>
    <mergeCell ref="BS9:BS10"/>
    <mergeCell ref="X1:AA3"/>
    <mergeCell ref="AN1:BW6"/>
    <mergeCell ref="A6:C6"/>
    <mergeCell ref="D6:E6"/>
    <mergeCell ref="G8:G10"/>
    <mergeCell ref="AN9:AR9"/>
    <mergeCell ref="AS9:AW9"/>
    <mergeCell ref="AX9:AX10"/>
    <mergeCell ref="AY9:AY10"/>
    <mergeCell ref="AZ9:AZ10"/>
    <mergeCell ref="H8:S8"/>
    <mergeCell ref="T8:AA8"/>
    <mergeCell ref="AN8:BC8"/>
    <mergeCell ref="H9:N9"/>
    <mergeCell ref="P9:S9"/>
    <mergeCell ref="T9:W9"/>
    <mergeCell ref="X9:AA9"/>
    <mergeCell ref="BB9:BB10"/>
    <mergeCell ref="BA9:BA10"/>
    <mergeCell ref="BC9:BC10"/>
    <mergeCell ref="BV9:BY9"/>
    <mergeCell ref="AB8:AL9"/>
    <mergeCell ref="A4:G4"/>
    <mergeCell ref="T7:AA7"/>
    <mergeCell ref="A8:A10"/>
    <mergeCell ref="B8:B10"/>
    <mergeCell ref="C8:C10"/>
    <mergeCell ref="D8:D10"/>
    <mergeCell ref="E8:E10"/>
    <mergeCell ref="F8:F10"/>
    <mergeCell ref="B23:B24"/>
    <mergeCell ref="C23:C24"/>
    <mergeCell ref="D23:D24"/>
    <mergeCell ref="F23:F24"/>
    <mergeCell ref="A25:A34"/>
    <mergeCell ref="B25:B26"/>
    <mergeCell ref="C25:C26"/>
    <mergeCell ref="D25:D26"/>
    <mergeCell ref="F25:F26"/>
    <mergeCell ref="T25:W25"/>
    <mergeCell ref="Y22:AA22"/>
    <mergeCell ref="B31:B32"/>
    <mergeCell ref="C31:C32"/>
    <mergeCell ref="Y25:AA25"/>
    <mergeCell ref="B29:B30"/>
    <mergeCell ref="C29:C30"/>
    <mergeCell ref="D29:D30"/>
    <mergeCell ref="F29:F30"/>
    <mergeCell ref="T29:W30"/>
    <mergeCell ref="Y29:AA30"/>
    <mergeCell ref="D31:D32"/>
    <mergeCell ref="F31:F32"/>
    <mergeCell ref="B33:B34"/>
    <mergeCell ref="C33:C34"/>
    <mergeCell ref="T24:W24"/>
    <mergeCell ref="Y24:AA24"/>
    <mergeCell ref="T26:W26"/>
    <mergeCell ref="Y26:AA26"/>
    <mergeCell ref="I19:I20"/>
    <mergeCell ref="I21:I22"/>
    <mergeCell ref="I23:I24"/>
    <mergeCell ref="I25:I26"/>
    <mergeCell ref="I27:I28"/>
    <mergeCell ref="I29:I30"/>
    <mergeCell ref="I31:I32"/>
    <mergeCell ref="I33:I34"/>
    <mergeCell ref="K19:K20"/>
    <mergeCell ref="K21:K22"/>
    <mergeCell ref="K23:K24"/>
    <mergeCell ref="K25:K26"/>
    <mergeCell ref="K27:K28"/>
    <mergeCell ref="K29:K30"/>
    <mergeCell ref="K31:K32"/>
    <mergeCell ref="K33:K34"/>
    <mergeCell ref="M19:M20"/>
    <mergeCell ref="M21:M22"/>
    <mergeCell ref="M23:M24"/>
    <mergeCell ref="M25:M26"/>
    <mergeCell ref="M27:M28"/>
    <mergeCell ref="M29:M30"/>
    <mergeCell ref="M31:M32"/>
    <mergeCell ref="M33:M34"/>
    <mergeCell ref="O19:O20"/>
    <mergeCell ref="O21:O22"/>
    <mergeCell ref="O23:O24"/>
    <mergeCell ref="O25:O26"/>
    <mergeCell ref="O27:O28"/>
    <mergeCell ref="O29:O30"/>
    <mergeCell ref="O31:O32"/>
    <mergeCell ref="O33:O34"/>
  </mergeCells>
  <conditionalFormatting sqref="BW11">
    <cfRule type="cellIs" dxfId="3" priority="17" operator="equal">
      <formula>#REF!</formula>
    </cfRule>
  </conditionalFormatting>
  <conditionalFormatting sqref="BY11">
    <cfRule type="cellIs" dxfId="2" priority="16" operator="equal">
      <formula>#REF!</formula>
    </cfRule>
  </conditionalFormatting>
  <conditionalFormatting sqref="CB11">
    <cfRule type="cellIs" dxfId="1" priority="15" operator="equal">
      <formula>#REF!</formula>
    </cfRule>
  </conditionalFormatting>
  <conditionalFormatting sqref="CD11">
    <cfRule type="cellIs" dxfId="0" priority="14" operator="equal">
      <formula>#REF!</formula>
    </cfRule>
  </conditionalFormatting>
  <pageMargins left="0.7" right="0.7" top="0.75" bottom="0.75" header="0.3" footer="0.3"/>
  <pageSetup paperSize="9" scale="10"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Datos!$A$1:$A$33</xm:f>
          </x14:formula1>
          <xm:sqref>D6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Anayancy Alcantara Armendariz</cp:lastModifiedBy>
  <cp:revision/>
  <dcterms:created xsi:type="dcterms:W3CDTF">2019-03-29T17:53:20Z</dcterms:created>
  <dcterms:modified xsi:type="dcterms:W3CDTF">2022-07-12T23:09:43Z</dcterms:modified>
  <cp:category/>
  <cp:contentStatus/>
</cp:coreProperties>
</file>